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штатное расписание" sheetId="2" r:id="rId1"/>
    <sheet name="калькуляция" sheetId="3" r:id="rId2"/>
    <sheet name="расчет стоимости  1 занятия" sheetId="4" r:id="rId3"/>
  </sheets>
  <definedNames>
    <definedName name="_xlnm.Print_Area" localSheetId="1">калькуляция!$A$1:$H$48</definedName>
    <definedName name="_xlnm.Print_Area" localSheetId="0">'штатное расписание'!$B$1:$K$25</definedName>
  </definedNames>
  <calcPr calcId="162913"/>
</workbook>
</file>

<file path=xl/calcChain.xml><?xml version="1.0" encoding="utf-8"?>
<calcChain xmlns="http://schemas.openxmlformats.org/spreadsheetml/2006/main">
  <c r="C42" i="3" l="1"/>
  <c r="C19" i="4" l="1"/>
  <c r="C12" i="4"/>
  <c r="F46" i="3"/>
  <c r="H46" i="3" s="1"/>
  <c r="F17" i="3" l="1"/>
  <c r="F18" i="3" s="1"/>
  <c r="G16" i="3"/>
  <c r="G17" i="3" s="1"/>
  <c r="C20" i="4"/>
  <c r="H48" i="3"/>
  <c r="C22" i="4" l="1"/>
  <c r="C24" i="4" s="1"/>
  <c r="E22" i="2"/>
  <c r="G21" i="2"/>
  <c r="I21" i="2" s="1"/>
  <c r="G19" i="2"/>
  <c r="I19" i="2" s="1"/>
  <c r="J19" i="2" s="1"/>
  <c r="G18" i="2"/>
  <c r="I20" i="2"/>
  <c r="J20" i="2" s="1"/>
  <c r="C23" i="4" l="1"/>
  <c r="G22" i="2"/>
  <c r="I18" i="2"/>
  <c r="J21" i="2"/>
  <c r="F22" i="3"/>
  <c r="H22" i="3" s="1"/>
  <c r="J18" i="2" l="1"/>
  <c r="J22" i="2" s="1"/>
  <c r="I22" i="2"/>
  <c r="G18" i="3"/>
  <c r="H24" i="3"/>
</calcChain>
</file>

<file path=xl/sharedStrings.xml><?xml version="1.0" encoding="utf-8"?>
<sst xmlns="http://schemas.openxmlformats.org/spreadsheetml/2006/main" count="153" uniqueCount="133">
  <si>
    <t>Должность</t>
  </si>
  <si>
    <t>Бухгалтер</t>
  </si>
  <si>
    <t>Итого:</t>
  </si>
  <si>
    <t>3. Коммунальные услуги</t>
  </si>
  <si>
    <t>ПО ПЛАТНЫМ ДОПОЛНИТЕЛЬНЫМ ОБРАЗОВАТЕЛЬНЫМ УСЛУГАМ</t>
  </si>
  <si>
    <t>КАЛЬКУЛЯЦИЯ</t>
  </si>
  <si>
    <t>Сумма должностных окладов (руб.)</t>
  </si>
  <si>
    <t>Средняя наполняемость учебной группы (чел.)</t>
  </si>
  <si>
    <t>1. ПРЯМЫЕ ЗАТРАТЫ</t>
  </si>
  <si>
    <t>Наименование материальных запасов</t>
  </si>
  <si>
    <t>Стоимость (руб.)</t>
  </si>
  <si>
    <t>Количество занятий в месяц</t>
  </si>
  <si>
    <t>Количество занятий в месяц:</t>
  </si>
  <si>
    <t>Продолжительность одного занятия:</t>
  </si>
  <si>
    <t>Площадь всего здания:</t>
  </si>
  <si>
    <t>2. НАКЛАДНЫЕ ЗАТРАТЫ</t>
  </si>
  <si>
    <t>30,2%</t>
  </si>
  <si>
    <t>1.2. Начисления на оплату труда педагогических работников</t>
  </si>
  <si>
    <t>Количество ставок в штатном расписании (ст.)</t>
  </si>
  <si>
    <t>1 комплект</t>
  </si>
  <si>
    <t xml:space="preserve">Учебно-наглядные пособия </t>
  </si>
  <si>
    <t>Цена</t>
  </si>
  <si>
    <t>5                     (гр.4/гр.5)</t>
  </si>
  <si>
    <t xml:space="preserve">Расходы в месяц           (руб.) </t>
  </si>
  <si>
    <t xml:space="preserve">Количество </t>
  </si>
  <si>
    <t>Срок полезного использования            (мес.)</t>
  </si>
  <si>
    <t>Заместитель директора</t>
  </si>
  <si>
    <t>Уборщик служебного помещения</t>
  </si>
  <si>
    <t>Код</t>
  </si>
  <si>
    <t>Форма по ОКУД</t>
  </si>
  <si>
    <t>наименование организации</t>
  </si>
  <si>
    <t>Номер документа</t>
  </si>
  <si>
    <t>Дата составления</t>
  </si>
  <si>
    <t>ШТАТНОЕ РАСПИСАНИЕ</t>
  </si>
  <si>
    <t>УТВЕРЖДЕНО</t>
  </si>
  <si>
    <t>Структурное подразделение</t>
  </si>
  <si>
    <t>Должность (специальность, профессия), разряд, класс (категория) квалификации</t>
  </si>
  <si>
    <t>Количество штатных единиц</t>
  </si>
  <si>
    <t>Тарифная ставка (оклад), руб.</t>
  </si>
  <si>
    <t>% надбавки</t>
  </si>
  <si>
    <t>Сумма по надбавке</t>
  </si>
  <si>
    <t>Примечание</t>
  </si>
  <si>
    <t>наименование</t>
  </si>
  <si>
    <t>код</t>
  </si>
  <si>
    <t>ИТОГО</t>
  </si>
  <si>
    <t xml:space="preserve">Педагог дополнительного образования </t>
  </si>
  <si>
    <t>Сумма по должностных окладов</t>
  </si>
  <si>
    <t>Всего, руб. (гр. 6 + гр.8)</t>
  </si>
  <si>
    <t>Количество рабочих дней в году</t>
  </si>
  <si>
    <t>Продолжительность рабочего дня (час.)</t>
  </si>
  <si>
    <t>Площадь всего здания          (м²)</t>
  </si>
  <si>
    <t>Площадь помещения:</t>
  </si>
  <si>
    <t>Площадь помещения - 2 кабинета         (м²)</t>
  </si>
  <si>
    <t>Затраты на 1 час работы                  (руб.)</t>
  </si>
  <si>
    <t>Цена 1 квт/час (руб.)</t>
  </si>
  <si>
    <t>Категория потребителей</t>
  </si>
  <si>
    <t>Норма потребления (л)</t>
  </si>
  <si>
    <t>Обучающийся</t>
  </si>
  <si>
    <t>Педагогический работник, АУП, ОП</t>
  </si>
  <si>
    <t>Потребление в        куб.м.</t>
  </si>
  <si>
    <r>
      <t>Цена 1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 xml:space="preserve"> (руб.)</t>
    </r>
  </si>
  <si>
    <t>7                           (гр.5*гр.6)</t>
  </si>
  <si>
    <t xml:space="preserve">3.2. Водоснабжение и водоотведение </t>
  </si>
  <si>
    <t>Водоотведение</t>
  </si>
  <si>
    <t>3.1. Электроснабжение</t>
  </si>
  <si>
    <t>3.1. Теплоснабжение</t>
  </si>
  <si>
    <t>Годовое потребление (Гкал)</t>
  </si>
  <si>
    <t>Площадь всего здания                        (м²)</t>
  </si>
  <si>
    <t>4. Затраты на приобретение материальных запасов  на одного ребенка</t>
  </si>
  <si>
    <t>Канцелярские товары (для ведения документации)</t>
  </si>
  <si>
    <t>Расчет</t>
  </si>
  <si>
    <t>№ пп</t>
  </si>
  <si>
    <t>Наименование статей затрат</t>
  </si>
  <si>
    <t>Сумма              (руб.)</t>
  </si>
  <si>
    <t xml:space="preserve">Затраты на оплату труда </t>
  </si>
  <si>
    <t xml:space="preserve">Затраты на начисления на оплату труда </t>
  </si>
  <si>
    <t>Затраты на приобретение материальных запасов</t>
  </si>
  <si>
    <t>Сумма начисленной аммортизации оборудования, используемого при оказании платной услуги</t>
  </si>
  <si>
    <t>Прямые затраты</t>
  </si>
  <si>
    <t>Накладные  затраты</t>
  </si>
  <si>
    <t>Цена на платную услугу (2 предмета)</t>
  </si>
  <si>
    <t>Цена на платную услугу (3 предмета)</t>
  </si>
  <si>
    <t>Затраты на 1 ребенка за 1 час. занятий                        (руб.)</t>
  </si>
  <si>
    <t xml:space="preserve">7                                          (гр. 5/гр.6/2 часа)   </t>
  </si>
  <si>
    <t>Итого сумма затрат на 1 час. занятий                              (руб.)</t>
  </si>
  <si>
    <t>ВСЕГО</t>
  </si>
  <si>
    <r>
      <t xml:space="preserve">                            Директор___________________________       </t>
    </r>
    <r>
      <rPr>
        <u/>
        <sz val="11"/>
        <rFont val="Times New Roman"/>
        <family val="1"/>
        <charset val="204"/>
      </rPr>
      <t xml:space="preserve">     ______________</t>
    </r>
    <r>
      <rPr>
        <sz val="11"/>
        <rFont val="Times New Roman"/>
        <family val="1"/>
        <charset val="204"/>
      </rPr>
      <t xml:space="preserve">
                                                </t>
    </r>
    <r>
      <rPr>
        <sz val="8"/>
        <rFont val="Times New Roman"/>
        <family val="1"/>
        <charset val="204"/>
      </rPr>
      <t xml:space="preserve"> личная подпись                                                расшифровка подписи</t>
    </r>
    <r>
      <rPr>
        <sz val="11"/>
        <rFont val="Times New Roman"/>
        <family val="1"/>
        <charset val="204"/>
      </rPr>
      <t xml:space="preserve">
</t>
    </r>
  </si>
  <si>
    <r>
      <t xml:space="preserve">                             Главный бухгалтер__________________        </t>
    </r>
    <r>
      <rPr>
        <u/>
        <sz val="11"/>
        <rFont val="Times New Roman"/>
        <family val="1"/>
        <charset val="204"/>
      </rPr>
      <t xml:space="preserve">      ______________</t>
    </r>
    <r>
      <rPr>
        <sz val="11"/>
        <rFont val="Times New Roman"/>
        <family val="1"/>
        <charset val="204"/>
      </rPr>
      <t xml:space="preserve">
                          </t>
    </r>
    <r>
      <rPr>
        <sz val="8"/>
        <rFont val="Times New Roman"/>
        <family val="1"/>
        <charset val="204"/>
      </rPr>
      <t xml:space="preserve">                                               личная подпись                               расшифровка подписи</t>
    </r>
    <r>
      <rPr>
        <sz val="11"/>
        <rFont val="Times New Roman"/>
        <family val="1"/>
        <charset val="204"/>
      </rPr>
      <t xml:space="preserve">
</t>
    </r>
  </si>
  <si>
    <t xml:space="preserve"> 1.2. Расходы на оплату труда </t>
  </si>
  <si>
    <t>Итого :</t>
  </si>
  <si>
    <t xml:space="preserve">Месячный фонд рабочего времени  (час.) </t>
  </si>
  <si>
    <t xml:space="preserve">6                                        (гр. 3/гр.4/гр.5)   </t>
  </si>
  <si>
    <t>Затраты на 1 ребенка за 1 час. занятий на 1 педагога (руб.)</t>
  </si>
  <si>
    <t>Затраты на оплату коммунальных услуг</t>
  </si>
  <si>
    <t>расчет цены на оказание платной услуги</t>
  </si>
  <si>
    <t>стоимости 1 часа занятия на 1 обучающегося:</t>
  </si>
  <si>
    <t>1.2. Затраты на приобретение материальных запасов непостредственно потребляемых в процессе оказания платной услуги на одного ребенка</t>
  </si>
  <si>
    <t>3                                          (гр.2*24 часа)</t>
  </si>
  <si>
    <t>Количество потребления в    1 час.                 (Гкал)</t>
  </si>
  <si>
    <t>6                     (гр.1/гр.3/гр.4)</t>
  </si>
  <si>
    <t>8                           (гр.5*гр.6*гр.7)</t>
  </si>
  <si>
    <t xml:space="preserve">Муниципальное общеобразовательное учреждение "Средняя школа № 52" </t>
  </si>
  <si>
    <t>Приказом организации от «     » октября 2019 г. № ______</t>
  </si>
  <si>
    <t>Цена на платную услугу (1 предмет)</t>
  </si>
  <si>
    <t xml:space="preserve">7                                        (гр. 6/3 педагога)   </t>
  </si>
  <si>
    <t>55,7м²</t>
  </si>
  <si>
    <t>(1 кабинет)</t>
  </si>
  <si>
    <t>Затраты на приобретение материальных запасов и прочие расходы</t>
  </si>
  <si>
    <t>5531,8</t>
  </si>
  <si>
    <t>0,15</t>
  </si>
  <si>
    <t>5 (гр.2*гр.4)/1000</t>
  </si>
  <si>
    <t>Продолжительность занятия             (час.)</t>
  </si>
  <si>
    <t>1                                                                                           (по факту  октябрь 2018 - апрель 2019 гг)</t>
  </si>
  <si>
    <t>Количество  дней в отопительном периоде за 7     м-цев</t>
  </si>
  <si>
    <t>Площадь помещения - 1 кабинета         (м²)</t>
  </si>
  <si>
    <t>Количество  часов в отопительном периоде за 7 м-цев</t>
  </si>
  <si>
    <t>55,7</t>
  </si>
  <si>
    <r>
      <t xml:space="preserve"> (квт/ч) за </t>
    </r>
    <r>
      <rPr>
        <b/>
        <sz val="12"/>
        <color theme="1"/>
        <rFont val="Times New Roman"/>
        <family val="1"/>
        <charset val="204"/>
      </rPr>
      <t xml:space="preserve">один час учебных занятий </t>
    </r>
  </si>
  <si>
    <t>Затраты на 1 день работы                  (руб.)</t>
  </si>
  <si>
    <t>0,006</t>
  </si>
  <si>
    <t>0,012</t>
  </si>
  <si>
    <r>
      <t xml:space="preserve">на период с «15» октября 2019 г. по </t>
    </r>
    <r>
      <rPr>
        <sz val="10"/>
        <rFont val="Calibri"/>
        <family val="2"/>
        <charset val="204"/>
      </rPr>
      <t>«</t>
    </r>
    <r>
      <rPr>
        <sz val="10"/>
        <rFont val="Times New Roman"/>
        <family val="1"/>
        <charset val="204"/>
      </rPr>
      <t>30</t>
    </r>
    <r>
      <rPr>
        <sz val="10"/>
        <rFont val="Calibri"/>
        <family val="2"/>
        <charset val="204"/>
      </rPr>
      <t>»</t>
    </r>
    <r>
      <rPr>
        <sz val="10"/>
        <rFont val="Times New Roman"/>
        <family val="1"/>
        <charset val="204"/>
      </rPr>
      <t xml:space="preserve"> апреля 2019 г.</t>
    </r>
  </si>
  <si>
    <t>Штат в количестве0,18 единицы</t>
  </si>
  <si>
    <t>Затраты на 1 ребенка за 1 час. занятий на 3-х педагогов (руб.)</t>
  </si>
  <si>
    <t>(по 1 занятию в неделю: 4 занятий х3час (3 предмета) = 12 часов)</t>
  </si>
  <si>
    <t>4                                  (3час.*4 нед.)</t>
  </si>
  <si>
    <t>3                       43605,60/3</t>
  </si>
  <si>
    <t>Главный бухгалтер:                            Кузьмичева Т.Н.</t>
  </si>
  <si>
    <t>(1 час/18 часов(норма на ставку) =0.055 ставки на 1 учебное занятие в неделю) *3 предмета = 0.18 ставки</t>
  </si>
  <si>
    <t xml:space="preserve">7                                          (гр. 5/гр.6)   </t>
  </si>
  <si>
    <t>Педагог дополнительного образования      ( должностные оклады:  18000.00 х 3 = 54000.00)</t>
  </si>
  <si>
    <t>на   2024/2025 учебного года</t>
  </si>
  <si>
    <t>Программа: Школа будущего первоклассника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</si>
</sst>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0000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4" fontId="11" fillId="0" borderId="13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right" vertical="center"/>
    </xf>
    <xf numFmtId="1" fontId="18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18" fillId="0" borderId="8" xfId="0" applyFont="1" applyBorder="1" applyAlignment="1">
      <alignment vertical="center" wrapText="1"/>
    </xf>
    <xf numFmtId="0" fontId="17" fillId="2" borderId="8" xfId="0" applyFont="1" applyFill="1" applyBorder="1" applyAlignment="1">
      <alignment vertical="center"/>
    </xf>
    <xf numFmtId="0" fontId="17" fillId="2" borderId="8" xfId="0" applyFont="1" applyFill="1" applyBorder="1" applyAlignment="1">
      <alignment horizontal="center" vertical="center"/>
    </xf>
    <xf numFmtId="2" fontId="17" fillId="2" borderId="8" xfId="0" applyNumberFormat="1" applyFont="1" applyFill="1" applyBorder="1" applyAlignment="1">
      <alignment horizontal="right" vertical="center"/>
    </xf>
    <xf numFmtId="1" fontId="17" fillId="2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" fontId="1" fillId="0" borderId="20" xfId="0" applyNumberFormat="1" applyFont="1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 vertical="top" wrapText="1"/>
    </xf>
    <xf numFmtId="2" fontId="1" fillId="0" borderId="20" xfId="0" applyNumberFormat="1" applyFont="1" applyBorder="1" applyAlignment="1">
      <alignment horizontal="right" vertical="center" wrapText="1"/>
    </xf>
    <xf numFmtId="4" fontId="2" fillId="0" borderId="20" xfId="0" applyNumberFormat="1" applyFont="1" applyBorder="1" applyAlignment="1">
      <alignment horizontal="right" vertical="center" wrapText="1"/>
    </xf>
    <xf numFmtId="0" fontId="9" fillId="0" borderId="20" xfId="0" applyFont="1" applyBorder="1" applyAlignment="1">
      <alignment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/>
    <xf numFmtId="0" fontId="13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1" fillId="0" borderId="0" xfId="0" applyFont="1" applyFill="1" applyAlignment="1"/>
    <xf numFmtId="0" fontId="0" fillId="0" borderId="0" xfId="0" applyFill="1" applyAlignment="1"/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2" fontId="16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topLeftCell="B7" zoomScaleNormal="100" zoomScaleSheetLayoutView="100" workbookViewId="0">
      <selection activeCell="J20" sqref="J20"/>
    </sheetView>
  </sheetViews>
  <sheetFormatPr defaultRowHeight="14.5" x14ac:dyDescent="0.35"/>
  <cols>
    <col min="1" max="1" width="9.08984375" hidden="1" customWidth="1"/>
    <col min="2" max="2" width="17.90625" customWidth="1"/>
    <col min="3" max="3" width="4.6328125" customWidth="1"/>
    <col min="4" max="4" width="34.453125" customWidth="1"/>
    <col min="5" max="5" width="12.453125" customWidth="1"/>
    <col min="6" max="6" width="12.6328125" customWidth="1"/>
    <col min="7" max="7" width="13.453125" customWidth="1"/>
    <col min="8" max="8" width="10.08984375" customWidth="1"/>
    <col min="9" max="9" width="10.453125" customWidth="1"/>
    <col min="10" max="10" width="22.08984375" customWidth="1"/>
    <col min="11" max="11" width="12.08984375" customWidth="1"/>
    <col min="255" max="255" width="0" hidden="1" customWidth="1"/>
    <col min="256" max="256" width="17.90625" customWidth="1"/>
    <col min="257" max="257" width="4.6328125" customWidth="1"/>
    <col min="258" max="258" width="34.453125" customWidth="1"/>
    <col min="259" max="259" width="12.453125" customWidth="1"/>
    <col min="260" max="260" width="12.6328125" customWidth="1"/>
    <col min="261" max="261" width="13.453125" customWidth="1"/>
    <col min="262" max="262" width="10.08984375" customWidth="1"/>
    <col min="263" max="264" width="10.453125" customWidth="1"/>
    <col min="265" max="265" width="14" customWidth="1"/>
    <col min="266" max="266" width="22.08984375" customWidth="1"/>
    <col min="267" max="267" width="12.08984375" customWidth="1"/>
    <col min="511" max="511" width="0" hidden="1" customWidth="1"/>
    <col min="512" max="512" width="17.90625" customWidth="1"/>
    <col min="513" max="513" width="4.6328125" customWidth="1"/>
    <col min="514" max="514" width="34.453125" customWidth="1"/>
    <col min="515" max="515" width="12.453125" customWidth="1"/>
    <col min="516" max="516" width="12.6328125" customWidth="1"/>
    <col min="517" max="517" width="13.453125" customWidth="1"/>
    <col min="518" max="518" width="10.08984375" customWidth="1"/>
    <col min="519" max="520" width="10.453125" customWidth="1"/>
    <col min="521" max="521" width="14" customWidth="1"/>
    <col min="522" max="522" width="22.08984375" customWidth="1"/>
    <col min="523" max="523" width="12.08984375" customWidth="1"/>
    <col min="767" max="767" width="0" hidden="1" customWidth="1"/>
    <col min="768" max="768" width="17.90625" customWidth="1"/>
    <col min="769" max="769" width="4.6328125" customWidth="1"/>
    <col min="770" max="770" width="34.453125" customWidth="1"/>
    <col min="771" max="771" width="12.453125" customWidth="1"/>
    <col min="772" max="772" width="12.6328125" customWidth="1"/>
    <col min="773" max="773" width="13.453125" customWidth="1"/>
    <col min="774" max="774" width="10.08984375" customWidth="1"/>
    <col min="775" max="776" width="10.453125" customWidth="1"/>
    <col min="777" max="777" width="14" customWidth="1"/>
    <col min="778" max="778" width="22.08984375" customWidth="1"/>
    <col min="779" max="779" width="12.08984375" customWidth="1"/>
    <col min="1023" max="1023" width="0" hidden="1" customWidth="1"/>
    <col min="1024" max="1024" width="17.90625" customWidth="1"/>
    <col min="1025" max="1025" width="4.6328125" customWidth="1"/>
    <col min="1026" max="1026" width="34.453125" customWidth="1"/>
    <col min="1027" max="1027" width="12.453125" customWidth="1"/>
    <col min="1028" max="1028" width="12.6328125" customWidth="1"/>
    <col min="1029" max="1029" width="13.453125" customWidth="1"/>
    <col min="1030" max="1030" width="10.08984375" customWidth="1"/>
    <col min="1031" max="1032" width="10.453125" customWidth="1"/>
    <col min="1033" max="1033" width="14" customWidth="1"/>
    <col min="1034" max="1034" width="22.08984375" customWidth="1"/>
    <col min="1035" max="1035" width="12.08984375" customWidth="1"/>
    <col min="1279" max="1279" width="0" hidden="1" customWidth="1"/>
    <col min="1280" max="1280" width="17.90625" customWidth="1"/>
    <col min="1281" max="1281" width="4.6328125" customWidth="1"/>
    <col min="1282" max="1282" width="34.453125" customWidth="1"/>
    <col min="1283" max="1283" width="12.453125" customWidth="1"/>
    <col min="1284" max="1284" width="12.6328125" customWidth="1"/>
    <col min="1285" max="1285" width="13.453125" customWidth="1"/>
    <col min="1286" max="1286" width="10.08984375" customWidth="1"/>
    <col min="1287" max="1288" width="10.453125" customWidth="1"/>
    <col min="1289" max="1289" width="14" customWidth="1"/>
    <col min="1290" max="1290" width="22.08984375" customWidth="1"/>
    <col min="1291" max="1291" width="12.08984375" customWidth="1"/>
    <col min="1535" max="1535" width="0" hidden="1" customWidth="1"/>
    <col min="1536" max="1536" width="17.90625" customWidth="1"/>
    <col min="1537" max="1537" width="4.6328125" customWidth="1"/>
    <col min="1538" max="1538" width="34.453125" customWidth="1"/>
    <col min="1539" max="1539" width="12.453125" customWidth="1"/>
    <col min="1540" max="1540" width="12.6328125" customWidth="1"/>
    <col min="1541" max="1541" width="13.453125" customWidth="1"/>
    <col min="1542" max="1542" width="10.08984375" customWidth="1"/>
    <col min="1543" max="1544" width="10.453125" customWidth="1"/>
    <col min="1545" max="1545" width="14" customWidth="1"/>
    <col min="1546" max="1546" width="22.08984375" customWidth="1"/>
    <col min="1547" max="1547" width="12.08984375" customWidth="1"/>
    <col min="1791" max="1791" width="0" hidden="1" customWidth="1"/>
    <col min="1792" max="1792" width="17.90625" customWidth="1"/>
    <col min="1793" max="1793" width="4.6328125" customWidth="1"/>
    <col min="1794" max="1794" width="34.453125" customWidth="1"/>
    <col min="1795" max="1795" width="12.453125" customWidth="1"/>
    <col min="1796" max="1796" width="12.6328125" customWidth="1"/>
    <col min="1797" max="1797" width="13.453125" customWidth="1"/>
    <col min="1798" max="1798" width="10.08984375" customWidth="1"/>
    <col min="1799" max="1800" width="10.453125" customWidth="1"/>
    <col min="1801" max="1801" width="14" customWidth="1"/>
    <col min="1802" max="1802" width="22.08984375" customWidth="1"/>
    <col min="1803" max="1803" width="12.08984375" customWidth="1"/>
    <col min="2047" max="2047" width="0" hidden="1" customWidth="1"/>
    <col min="2048" max="2048" width="17.90625" customWidth="1"/>
    <col min="2049" max="2049" width="4.6328125" customWidth="1"/>
    <col min="2050" max="2050" width="34.453125" customWidth="1"/>
    <col min="2051" max="2051" width="12.453125" customWidth="1"/>
    <col min="2052" max="2052" width="12.6328125" customWidth="1"/>
    <col min="2053" max="2053" width="13.453125" customWidth="1"/>
    <col min="2054" max="2054" width="10.08984375" customWidth="1"/>
    <col min="2055" max="2056" width="10.453125" customWidth="1"/>
    <col min="2057" max="2057" width="14" customWidth="1"/>
    <col min="2058" max="2058" width="22.08984375" customWidth="1"/>
    <col min="2059" max="2059" width="12.08984375" customWidth="1"/>
    <col min="2303" max="2303" width="0" hidden="1" customWidth="1"/>
    <col min="2304" max="2304" width="17.90625" customWidth="1"/>
    <col min="2305" max="2305" width="4.6328125" customWidth="1"/>
    <col min="2306" max="2306" width="34.453125" customWidth="1"/>
    <col min="2307" max="2307" width="12.453125" customWidth="1"/>
    <col min="2308" max="2308" width="12.6328125" customWidth="1"/>
    <col min="2309" max="2309" width="13.453125" customWidth="1"/>
    <col min="2310" max="2310" width="10.08984375" customWidth="1"/>
    <col min="2311" max="2312" width="10.453125" customWidth="1"/>
    <col min="2313" max="2313" width="14" customWidth="1"/>
    <col min="2314" max="2314" width="22.08984375" customWidth="1"/>
    <col min="2315" max="2315" width="12.08984375" customWidth="1"/>
    <col min="2559" max="2559" width="0" hidden="1" customWidth="1"/>
    <col min="2560" max="2560" width="17.90625" customWidth="1"/>
    <col min="2561" max="2561" width="4.6328125" customWidth="1"/>
    <col min="2562" max="2562" width="34.453125" customWidth="1"/>
    <col min="2563" max="2563" width="12.453125" customWidth="1"/>
    <col min="2564" max="2564" width="12.6328125" customWidth="1"/>
    <col min="2565" max="2565" width="13.453125" customWidth="1"/>
    <col min="2566" max="2566" width="10.08984375" customWidth="1"/>
    <col min="2567" max="2568" width="10.453125" customWidth="1"/>
    <col min="2569" max="2569" width="14" customWidth="1"/>
    <col min="2570" max="2570" width="22.08984375" customWidth="1"/>
    <col min="2571" max="2571" width="12.08984375" customWidth="1"/>
    <col min="2815" max="2815" width="0" hidden="1" customWidth="1"/>
    <col min="2816" max="2816" width="17.90625" customWidth="1"/>
    <col min="2817" max="2817" width="4.6328125" customWidth="1"/>
    <col min="2818" max="2818" width="34.453125" customWidth="1"/>
    <col min="2819" max="2819" width="12.453125" customWidth="1"/>
    <col min="2820" max="2820" width="12.6328125" customWidth="1"/>
    <col min="2821" max="2821" width="13.453125" customWidth="1"/>
    <col min="2822" max="2822" width="10.08984375" customWidth="1"/>
    <col min="2823" max="2824" width="10.453125" customWidth="1"/>
    <col min="2825" max="2825" width="14" customWidth="1"/>
    <col min="2826" max="2826" width="22.08984375" customWidth="1"/>
    <col min="2827" max="2827" width="12.08984375" customWidth="1"/>
    <col min="3071" max="3071" width="0" hidden="1" customWidth="1"/>
    <col min="3072" max="3072" width="17.90625" customWidth="1"/>
    <col min="3073" max="3073" width="4.6328125" customWidth="1"/>
    <col min="3074" max="3074" width="34.453125" customWidth="1"/>
    <col min="3075" max="3075" width="12.453125" customWidth="1"/>
    <col min="3076" max="3076" width="12.6328125" customWidth="1"/>
    <col min="3077" max="3077" width="13.453125" customWidth="1"/>
    <col min="3078" max="3078" width="10.08984375" customWidth="1"/>
    <col min="3079" max="3080" width="10.453125" customWidth="1"/>
    <col min="3081" max="3081" width="14" customWidth="1"/>
    <col min="3082" max="3082" width="22.08984375" customWidth="1"/>
    <col min="3083" max="3083" width="12.08984375" customWidth="1"/>
    <col min="3327" max="3327" width="0" hidden="1" customWidth="1"/>
    <col min="3328" max="3328" width="17.90625" customWidth="1"/>
    <col min="3329" max="3329" width="4.6328125" customWidth="1"/>
    <col min="3330" max="3330" width="34.453125" customWidth="1"/>
    <col min="3331" max="3331" width="12.453125" customWidth="1"/>
    <col min="3332" max="3332" width="12.6328125" customWidth="1"/>
    <col min="3333" max="3333" width="13.453125" customWidth="1"/>
    <col min="3334" max="3334" width="10.08984375" customWidth="1"/>
    <col min="3335" max="3336" width="10.453125" customWidth="1"/>
    <col min="3337" max="3337" width="14" customWidth="1"/>
    <col min="3338" max="3338" width="22.08984375" customWidth="1"/>
    <col min="3339" max="3339" width="12.08984375" customWidth="1"/>
    <col min="3583" max="3583" width="0" hidden="1" customWidth="1"/>
    <col min="3584" max="3584" width="17.90625" customWidth="1"/>
    <col min="3585" max="3585" width="4.6328125" customWidth="1"/>
    <col min="3586" max="3586" width="34.453125" customWidth="1"/>
    <col min="3587" max="3587" width="12.453125" customWidth="1"/>
    <col min="3588" max="3588" width="12.6328125" customWidth="1"/>
    <col min="3589" max="3589" width="13.453125" customWidth="1"/>
    <col min="3590" max="3590" width="10.08984375" customWidth="1"/>
    <col min="3591" max="3592" width="10.453125" customWidth="1"/>
    <col min="3593" max="3593" width="14" customWidth="1"/>
    <col min="3594" max="3594" width="22.08984375" customWidth="1"/>
    <col min="3595" max="3595" width="12.08984375" customWidth="1"/>
    <col min="3839" max="3839" width="0" hidden="1" customWidth="1"/>
    <col min="3840" max="3840" width="17.90625" customWidth="1"/>
    <col min="3841" max="3841" width="4.6328125" customWidth="1"/>
    <col min="3842" max="3842" width="34.453125" customWidth="1"/>
    <col min="3843" max="3843" width="12.453125" customWidth="1"/>
    <col min="3844" max="3844" width="12.6328125" customWidth="1"/>
    <col min="3845" max="3845" width="13.453125" customWidth="1"/>
    <col min="3846" max="3846" width="10.08984375" customWidth="1"/>
    <col min="3847" max="3848" width="10.453125" customWidth="1"/>
    <col min="3849" max="3849" width="14" customWidth="1"/>
    <col min="3850" max="3850" width="22.08984375" customWidth="1"/>
    <col min="3851" max="3851" width="12.08984375" customWidth="1"/>
    <col min="4095" max="4095" width="0" hidden="1" customWidth="1"/>
    <col min="4096" max="4096" width="17.90625" customWidth="1"/>
    <col min="4097" max="4097" width="4.6328125" customWidth="1"/>
    <col min="4098" max="4098" width="34.453125" customWidth="1"/>
    <col min="4099" max="4099" width="12.453125" customWidth="1"/>
    <col min="4100" max="4100" width="12.6328125" customWidth="1"/>
    <col min="4101" max="4101" width="13.453125" customWidth="1"/>
    <col min="4102" max="4102" width="10.08984375" customWidth="1"/>
    <col min="4103" max="4104" width="10.453125" customWidth="1"/>
    <col min="4105" max="4105" width="14" customWidth="1"/>
    <col min="4106" max="4106" width="22.08984375" customWidth="1"/>
    <col min="4107" max="4107" width="12.08984375" customWidth="1"/>
    <col min="4351" max="4351" width="0" hidden="1" customWidth="1"/>
    <col min="4352" max="4352" width="17.90625" customWidth="1"/>
    <col min="4353" max="4353" width="4.6328125" customWidth="1"/>
    <col min="4354" max="4354" width="34.453125" customWidth="1"/>
    <col min="4355" max="4355" width="12.453125" customWidth="1"/>
    <col min="4356" max="4356" width="12.6328125" customWidth="1"/>
    <col min="4357" max="4357" width="13.453125" customWidth="1"/>
    <col min="4358" max="4358" width="10.08984375" customWidth="1"/>
    <col min="4359" max="4360" width="10.453125" customWidth="1"/>
    <col min="4361" max="4361" width="14" customWidth="1"/>
    <col min="4362" max="4362" width="22.08984375" customWidth="1"/>
    <col min="4363" max="4363" width="12.08984375" customWidth="1"/>
    <col min="4607" max="4607" width="0" hidden="1" customWidth="1"/>
    <col min="4608" max="4608" width="17.90625" customWidth="1"/>
    <col min="4609" max="4609" width="4.6328125" customWidth="1"/>
    <col min="4610" max="4610" width="34.453125" customWidth="1"/>
    <col min="4611" max="4611" width="12.453125" customWidth="1"/>
    <col min="4612" max="4612" width="12.6328125" customWidth="1"/>
    <col min="4613" max="4613" width="13.453125" customWidth="1"/>
    <col min="4614" max="4614" width="10.08984375" customWidth="1"/>
    <col min="4615" max="4616" width="10.453125" customWidth="1"/>
    <col min="4617" max="4617" width="14" customWidth="1"/>
    <col min="4618" max="4618" width="22.08984375" customWidth="1"/>
    <col min="4619" max="4619" width="12.08984375" customWidth="1"/>
    <col min="4863" max="4863" width="0" hidden="1" customWidth="1"/>
    <col min="4864" max="4864" width="17.90625" customWidth="1"/>
    <col min="4865" max="4865" width="4.6328125" customWidth="1"/>
    <col min="4866" max="4866" width="34.453125" customWidth="1"/>
    <col min="4867" max="4867" width="12.453125" customWidth="1"/>
    <col min="4868" max="4868" width="12.6328125" customWidth="1"/>
    <col min="4869" max="4869" width="13.453125" customWidth="1"/>
    <col min="4870" max="4870" width="10.08984375" customWidth="1"/>
    <col min="4871" max="4872" width="10.453125" customWidth="1"/>
    <col min="4873" max="4873" width="14" customWidth="1"/>
    <col min="4874" max="4874" width="22.08984375" customWidth="1"/>
    <col min="4875" max="4875" width="12.08984375" customWidth="1"/>
    <col min="5119" max="5119" width="0" hidden="1" customWidth="1"/>
    <col min="5120" max="5120" width="17.90625" customWidth="1"/>
    <col min="5121" max="5121" width="4.6328125" customWidth="1"/>
    <col min="5122" max="5122" width="34.453125" customWidth="1"/>
    <col min="5123" max="5123" width="12.453125" customWidth="1"/>
    <col min="5124" max="5124" width="12.6328125" customWidth="1"/>
    <col min="5125" max="5125" width="13.453125" customWidth="1"/>
    <col min="5126" max="5126" width="10.08984375" customWidth="1"/>
    <col min="5127" max="5128" width="10.453125" customWidth="1"/>
    <col min="5129" max="5129" width="14" customWidth="1"/>
    <col min="5130" max="5130" width="22.08984375" customWidth="1"/>
    <col min="5131" max="5131" width="12.08984375" customWidth="1"/>
    <col min="5375" max="5375" width="0" hidden="1" customWidth="1"/>
    <col min="5376" max="5376" width="17.90625" customWidth="1"/>
    <col min="5377" max="5377" width="4.6328125" customWidth="1"/>
    <col min="5378" max="5378" width="34.453125" customWidth="1"/>
    <col min="5379" max="5379" width="12.453125" customWidth="1"/>
    <col min="5380" max="5380" width="12.6328125" customWidth="1"/>
    <col min="5381" max="5381" width="13.453125" customWidth="1"/>
    <col min="5382" max="5382" width="10.08984375" customWidth="1"/>
    <col min="5383" max="5384" width="10.453125" customWidth="1"/>
    <col min="5385" max="5385" width="14" customWidth="1"/>
    <col min="5386" max="5386" width="22.08984375" customWidth="1"/>
    <col min="5387" max="5387" width="12.08984375" customWidth="1"/>
    <col min="5631" max="5631" width="0" hidden="1" customWidth="1"/>
    <col min="5632" max="5632" width="17.90625" customWidth="1"/>
    <col min="5633" max="5633" width="4.6328125" customWidth="1"/>
    <col min="5634" max="5634" width="34.453125" customWidth="1"/>
    <col min="5635" max="5635" width="12.453125" customWidth="1"/>
    <col min="5636" max="5636" width="12.6328125" customWidth="1"/>
    <col min="5637" max="5637" width="13.453125" customWidth="1"/>
    <col min="5638" max="5638" width="10.08984375" customWidth="1"/>
    <col min="5639" max="5640" width="10.453125" customWidth="1"/>
    <col min="5641" max="5641" width="14" customWidth="1"/>
    <col min="5642" max="5642" width="22.08984375" customWidth="1"/>
    <col min="5643" max="5643" width="12.08984375" customWidth="1"/>
    <col min="5887" max="5887" width="0" hidden="1" customWidth="1"/>
    <col min="5888" max="5888" width="17.90625" customWidth="1"/>
    <col min="5889" max="5889" width="4.6328125" customWidth="1"/>
    <col min="5890" max="5890" width="34.453125" customWidth="1"/>
    <col min="5891" max="5891" width="12.453125" customWidth="1"/>
    <col min="5892" max="5892" width="12.6328125" customWidth="1"/>
    <col min="5893" max="5893" width="13.453125" customWidth="1"/>
    <col min="5894" max="5894" width="10.08984375" customWidth="1"/>
    <col min="5895" max="5896" width="10.453125" customWidth="1"/>
    <col min="5897" max="5897" width="14" customWidth="1"/>
    <col min="5898" max="5898" width="22.08984375" customWidth="1"/>
    <col min="5899" max="5899" width="12.08984375" customWidth="1"/>
    <col min="6143" max="6143" width="0" hidden="1" customWidth="1"/>
    <col min="6144" max="6144" width="17.90625" customWidth="1"/>
    <col min="6145" max="6145" width="4.6328125" customWidth="1"/>
    <col min="6146" max="6146" width="34.453125" customWidth="1"/>
    <col min="6147" max="6147" width="12.453125" customWidth="1"/>
    <col min="6148" max="6148" width="12.6328125" customWidth="1"/>
    <col min="6149" max="6149" width="13.453125" customWidth="1"/>
    <col min="6150" max="6150" width="10.08984375" customWidth="1"/>
    <col min="6151" max="6152" width="10.453125" customWidth="1"/>
    <col min="6153" max="6153" width="14" customWidth="1"/>
    <col min="6154" max="6154" width="22.08984375" customWidth="1"/>
    <col min="6155" max="6155" width="12.08984375" customWidth="1"/>
    <col min="6399" max="6399" width="0" hidden="1" customWidth="1"/>
    <col min="6400" max="6400" width="17.90625" customWidth="1"/>
    <col min="6401" max="6401" width="4.6328125" customWidth="1"/>
    <col min="6402" max="6402" width="34.453125" customWidth="1"/>
    <col min="6403" max="6403" width="12.453125" customWidth="1"/>
    <col min="6404" max="6404" width="12.6328125" customWidth="1"/>
    <col min="6405" max="6405" width="13.453125" customWidth="1"/>
    <col min="6406" max="6406" width="10.08984375" customWidth="1"/>
    <col min="6407" max="6408" width="10.453125" customWidth="1"/>
    <col min="6409" max="6409" width="14" customWidth="1"/>
    <col min="6410" max="6410" width="22.08984375" customWidth="1"/>
    <col min="6411" max="6411" width="12.08984375" customWidth="1"/>
    <col min="6655" max="6655" width="0" hidden="1" customWidth="1"/>
    <col min="6656" max="6656" width="17.90625" customWidth="1"/>
    <col min="6657" max="6657" width="4.6328125" customWidth="1"/>
    <col min="6658" max="6658" width="34.453125" customWidth="1"/>
    <col min="6659" max="6659" width="12.453125" customWidth="1"/>
    <col min="6660" max="6660" width="12.6328125" customWidth="1"/>
    <col min="6661" max="6661" width="13.453125" customWidth="1"/>
    <col min="6662" max="6662" width="10.08984375" customWidth="1"/>
    <col min="6663" max="6664" width="10.453125" customWidth="1"/>
    <col min="6665" max="6665" width="14" customWidth="1"/>
    <col min="6666" max="6666" width="22.08984375" customWidth="1"/>
    <col min="6667" max="6667" width="12.08984375" customWidth="1"/>
    <col min="6911" max="6911" width="0" hidden="1" customWidth="1"/>
    <col min="6912" max="6912" width="17.90625" customWidth="1"/>
    <col min="6913" max="6913" width="4.6328125" customWidth="1"/>
    <col min="6914" max="6914" width="34.453125" customWidth="1"/>
    <col min="6915" max="6915" width="12.453125" customWidth="1"/>
    <col min="6916" max="6916" width="12.6328125" customWidth="1"/>
    <col min="6917" max="6917" width="13.453125" customWidth="1"/>
    <col min="6918" max="6918" width="10.08984375" customWidth="1"/>
    <col min="6919" max="6920" width="10.453125" customWidth="1"/>
    <col min="6921" max="6921" width="14" customWidth="1"/>
    <col min="6922" max="6922" width="22.08984375" customWidth="1"/>
    <col min="6923" max="6923" width="12.08984375" customWidth="1"/>
    <col min="7167" max="7167" width="0" hidden="1" customWidth="1"/>
    <col min="7168" max="7168" width="17.90625" customWidth="1"/>
    <col min="7169" max="7169" width="4.6328125" customWidth="1"/>
    <col min="7170" max="7170" width="34.453125" customWidth="1"/>
    <col min="7171" max="7171" width="12.453125" customWidth="1"/>
    <col min="7172" max="7172" width="12.6328125" customWidth="1"/>
    <col min="7173" max="7173" width="13.453125" customWidth="1"/>
    <col min="7174" max="7174" width="10.08984375" customWidth="1"/>
    <col min="7175" max="7176" width="10.453125" customWidth="1"/>
    <col min="7177" max="7177" width="14" customWidth="1"/>
    <col min="7178" max="7178" width="22.08984375" customWidth="1"/>
    <col min="7179" max="7179" width="12.08984375" customWidth="1"/>
    <col min="7423" max="7423" width="0" hidden="1" customWidth="1"/>
    <col min="7424" max="7424" width="17.90625" customWidth="1"/>
    <col min="7425" max="7425" width="4.6328125" customWidth="1"/>
    <col min="7426" max="7426" width="34.453125" customWidth="1"/>
    <col min="7427" max="7427" width="12.453125" customWidth="1"/>
    <col min="7428" max="7428" width="12.6328125" customWidth="1"/>
    <col min="7429" max="7429" width="13.453125" customWidth="1"/>
    <col min="7430" max="7430" width="10.08984375" customWidth="1"/>
    <col min="7431" max="7432" width="10.453125" customWidth="1"/>
    <col min="7433" max="7433" width="14" customWidth="1"/>
    <col min="7434" max="7434" width="22.08984375" customWidth="1"/>
    <col min="7435" max="7435" width="12.08984375" customWidth="1"/>
    <col min="7679" max="7679" width="0" hidden="1" customWidth="1"/>
    <col min="7680" max="7680" width="17.90625" customWidth="1"/>
    <col min="7681" max="7681" width="4.6328125" customWidth="1"/>
    <col min="7682" max="7682" width="34.453125" customWidth="1"/>
    <col min="7683" max="7683" width="12.453125" customWidth="1"/>
    <col min="7684" max="7684" width="12.6328125" customWidth="1"/>
    <col min="7685" max="7685" width="13.453125" customWidth="1"/>
    <col min="7686" max="7686" width="10.08984375" customWidth="1"/>
    <col min="7687" max="7688" width="10.453125" customWidth="1"/>
    <col min="7689" max="7689" width="14" customWidth="1"/>
    <col min="7690" max="7690" width="22.08984375" customWidth="1"/>
    <col min="7691" max="7691" width="12.08984375" customWidth="1"/>
    <col min="7935" max="7935" width="0" hidden="1" customWidth="1"/>
    <col min="7936" max="7936" width="17.90625" customWidth="1"/>
    <col min="7937" max="7937" width="4.6328125" customWidth="1"/>
    <col min="7938" max="7938" width="34.453125" customWidth="1"/>
    <col min="7939" max="7939" width="12.453125" customWidth="1"/>
    <col min="7940" max="7940" width="12.6328125" customWidth="1"/>
    <col min="7941" max="7941" width="13.453125" customWidth="1"/>
    <col min="7942" max="7942" width="10.08984375" customWidth="1"/>
    <col min="7943" max="7944" width="10.453125" customWidth="1"/>
    <col min="7945" max="7945" width="14" customWidth="1"/>
    <col min="7946" max="7946" width="22.08984375" customWidth="1"/>
    <col min="7947" max="7947" width="12.08984375" customWidth="1"/>
    <col min="8191" max="8191" width="0" hidden="1" customWidth="1"/>
    <col min="8192" max="8192" width="17.90625" customWidth="1"/>
    <col min="8193" max="8193" width="4.6328125" customWidth="1"/>
    <col min="8194" max="8194" width="34.453125" customWidth="1"/>
    <col min="8195" max="8195" width="12.453125" customWidth="1"/>
    <col min="8196" max="8196" width="12.6328125" customWidth="1"/>
    <col min="8197" max="8197" width="13.453125" customWidth="1"/>
    <col min="8198" max="8198" width="10.08984375" customWidth="1"/>
    <col min="8199" max="8200" width="10.453125" customWidth="1"/>
    <col min="8201" max="8201" width="14" customWidth="1"/>
    <col min="8202" max="8202" width="22.08984375" customWidth="1"/>
    <col min="8203" max="8203" width="12.08984375" customWidth="1"/>
    <col min="8447" max="8447" width="0" hidden="1" customWidth="1"/>
    <col min="8448" max="8448" width="17.90625" customWidth="1"/>
    <col min="8449" max="8449" width="4.6328125" customWidth="1"/>
    <col min="8450" max="8450" width="34.453125" customWidth="1"/>
    <col min="8451" max="8451" width="12.453125" customWidth="1"/>
    <col min="8452" max="8452" width="12.6328125" customWidth="1"/>
    <col min="8453" max="8453" width="13.453125" customWidth="1"/>
    <col min="8454" max="8454" width="10.08984375" customWidth="1"/>
    <col min="8455" max="8456" width="10.453125" customWidth="1"/>
    <col min="8457" max="8457" width="14" customWidth="1"/>
    <col min="8458" max="8458" width="22.08984375" customWidth="1"/>
    <col min="8459" max="8459" width="12.08984375" customWidth="1"/>
    <col min="8703" max="8703" width="0" hidden="1" customWidth="1"/>
    <col min="8704" max="8704" width="17.90625" customWidth="1"/>
    <col min="8705" max="8705" width="4.6328125" customWidth="1"/>
    <col min="8706" max="8706" width="34.453125" customWidth="1"/>
    <col min="8707" max="8707" width="12.453125" customWidth="1"/>
    <col min="8708" max="8708" width="12.6328125" customWidth="1"/>
    <col min="8709" max="8709" width="13.453125" customWidth="1"/>
    <col min="8710" max="8710" width="10.08984375" customWidth="1"/>
    <col min="8711" max="8712" width="10.453125" customWidth="1"/>
    <col min="8713" max="8713" width="14" customWidth="1"/>
    <col min="8714" max="8714" width="22.08984375" customWidth="1"/>
    <col min="8715" max="8715" width="12.08984375" customWidth="1"/>
    <col min="8959" max="8959" width="0" hidden="1" customWidth="1"/>
    <col min="8960" max="8960" width="17.90625" customWidth="1"/>
    <col min="8961" max="8961" width="4.6328125" customWidth="1"/>
    <col min="8962" max="8962" width="34.453125" customWidth="1"/>
    <col min="8963" max="8963" width="12.453125" customWidth="1"/>
    <col min="8964" max="8964" width="12.6328125" customWidth="1"/>
    <col min="8965" max="8965" width="13.453125" customWidth="1"/>
    <col min="8966" max="8966" width="10.08984375" customWidth="1"/>
    <col min="8967" max="8968" width="10.453125" customWidth="1"/>
    <col min="8969" max="8969" width="14" customWidth="1"/>
    <col min="8970" max="8970" width="22.08984375" customWidth="1"/>
    <col min="8971" max="8971" width="12.08984375" customWidth="1"/>
    <col min="9215" max="9215" width="0" hidden="1" customWidth="1"/>
    <col min="9216" max="9216" width="17.90625" customWidth="1"/>
    <col min="9217" max="9217" width="4.6328125" customWidth="1"/>
    <col min="9218" max="9218" width="34.453125" customWidth="1"/>
    <col min="9219" max="9219" width="12.453125" customWidth="1"/>
    <col min="9220" max="9220" width="12.6328125" customWidth="1"/>
    <col min="9221" max="9221" width="13.453125" customWidth="1"/>
    <col min="9222" max="9222" width="10.08984375" customWidth="1"/>
    <col min="9223" max="9224" width="10.453125" customWidth="1"/>
    <col min="9225" max="9225" width="14" customWidth="1"/>
    <col min="9226" max="9226" width="22.08984375" customWidth="1"/>
    <col min="9227" max="9227" width="12.08984375" customWidth="1"/>
    <col min="9471" max="9471" width="0" hidden="1" customWidth="1"/>
    <col min="9472" max="9472" width="17.90625" customWidth="1"/>
    <col min="9473" max="9473" width="4.6328125" customWidth="1"/>
    <col min="9474" max="9474" width="34.453125" customWidth="1"/>
    <col min="9475" max="9475" width="12.453125" customWidth="1"/>
    <col min="9476" max="9476" width="12.6328125" customWidth="1"/>
    <col min="9477" max="9477" width="13.453125" customWidth="1"/>
    <col min="9478" max="9478" width="10.08984375" customWidth="1"/>
    <col min="9479" max="9480" width="10.453125" customWidth="1"/>
    <col min="9481" max="9481" width="14" customWidth="1"/>
    <col min="9482" max="9482" width="22.08984375" customWidth="1"/>
    <col min="9483" max="9483" width="12.08984375" customWidth="1"/>
    <col min="9727" max="9727" width="0" hidden="1" customWidth="1"/>
    <col min="9728" max="9728" width="17.90625" customWidth="1"/>
    <col min="9729" max="9729" width="4.6328125" customWidth="1"/>
    <col min="9730" max="9730" width="34.453125" customWidth="1"/>
    <col min="9731" max="9731" width="12.453125" customWidth="1"/>
    <col min="9732" max="9732" width="12.6328125" customWidth="1"/>
    <col min="9733" max="9733" width="13.453125" customWidth="1"/>
    <col min="9734" max="9734" width="10.08984375" customWidth="1"/>
    <col min="9735" max="9736" width="10.453125" customWidth="1"/>
    <col min="9737" max="9737" width="14" customWidth="1"/>
    <col min="9738" max="9738" width="22.08984375" customWidth="1"/>
    <col min="9739" max="9739" width="12.08984375" customWidth="1"/>
    <col min="9983" max="9983" width="0" hidden="1" customWidth="1"/>
    <col min="9984" max="9984" width="17.90625" customWidth="1"/>
    <col min="9985" max="9985" width="4.6328125" customWidth="1"/>
    <col min="9986" max="9986" width="34.453125" customWidth="1"/>
    <col min="9987" max="9987" width="12.453125" customWidth="1"/>
    <col min="9988" max="9988" width="12.6328125" customWidth="1"/>
    <col min="9989" max="9989" width="13.453125" customWidth="1"/>
    <col min="9990" max="9990" width="10.08984375" customWidth="1"/>
    <col min="9991" max="9992" width="10.453125" customWidth="1"/>
    <col min="9993" max="9993" width="14" customWidth="1"/>
    <col min="9994" max="9994" width="22.08984375" customWidth="1"/>
    <col min="9995" max="9995" width="12.08984375" customWidth="1"/>
    <col min="10239" max="10239" width="0" hidden="1" customWidth="1"/>
    <col min="10240" max="10240" width="17.90625" customWidth="1"/>
    <col min="10241" max="10241" width="4.6328125" customWidth="1"/>
    <col min="10242" max="10242" width="34.453125" customWidth="1"/>
    <col min="10243" max="10243" width="12.453125" customWidth="1"/>
    <col min="10244" max="10244" width="12.6328125" customWidth="1"/>
    <col min="10245" max="10245" width="13.453125" customWidth="1"/>
    <col min="10246" max="10246" width="10.08984375" customWidth="1"/>
    <col min="10247" max="10248" width="10.453125" customWidth="1"/>
    <col min="10249" max="10249" width="14" customWidth="1"/>
    <col min="10250" max="10250" width="22.08984375" customWidth="1"/>
    <col min="10251" max="10251" width="12.08984375" customWidth="1"/>
    <col min="10495" max="10495" width="0" hidden="1" customWidth="1"/>
    <col min="10496" max="10496" width="17.90625" customWidth="1"/>
    <col min="10497" max="10497" width="4.6328125" customWidth="1"/>
    <col min="10498" max="10498" width="34.453125" customWidth="1"/>
    <col min="10499" max="10499" width="12.453125" customWidth="1"/>
    <col min="10500" max="10500" width="12.6328125" customWidth="1"/>
    <col min="10501" max="10501" width="13.453125" customWidth="1"/>
    <col min="10502" max="10502" width="10.08984375" customWidth="1"/>
    <col min="10503" max="10504" width="10.453125" customWidth="1"/>
    <col min="10505" max="10505" width="14" customWidth="1"/>
    <col min="10506" max="10506" width="22.08984375" customWidth="1"/>
    <col min="10507" max="10507" width="12.08984375" customWidth="1"/>
    <col min="10751" max="10751" width="0" hidden="1" customWidth="1"/>
    <col min="10752" max="10752" width="17.90625" customWidth="1"/>
    <col min="10753" max="10753" width="4.6328125" customWidth="1"/>
    <col min="10754" max="10754" width="34.453125" customWidth="1"/>
    <col min="10755" max="10755" width="12.453125" customWidth="1"/>
    <col min="10756" max="10756" width="12.6328125" customWidth="1"/>
    <col min="10757" max="10757" width="13.453125" customWidth="1"/>
    <col min="10758" max="10758" width="10.08984375" customWidth="1"/>
    <col min="10759" max="10760" width="10.453125" customWidth="1"/>
    <col min="10761" max="10761" width="14" customWidth="1"/>
    <col min="10762" max="10762" width="22.08984375" customWidth="1"/>
    <col min="10763" max="10763" width="12.08984375" customWidth="1"/>
    <col min="11007" max="11007" width="0" hidden="1" customWidth="1"/>
    <col min="11008" max="11008" width="17.90625" customWidth="1"/>
    <col min="11009" max="11009" width="4.6328125" customWidth="1"/>
    <col min="11010" max="11010" width="34.453125" customWidth="1"/>
    <col min="11011" max="11011" width="12.453125" customWidth="1"/>
    <col min="11012" max="11012" width="12.6328125" customWidth="1"/>
    <col min="11013" max="11013" width="13.453125" customWidth="1"/>
    <col min="11014" max="11014" width="10.08984375" customWidth="1"/>
    <col min="11015" max="11016" width="10.453125" customWidth="1"/>
    <col min="11017" max="11017" width="14" customWidth="1"/>
    <col min="11018" max="11018" width="22.08984375" customWidth="1"/>
    <col min="11019" max="11019" width="12.08984375" customWidth="1"/>
    <col min="11263" max="11263" width="0" hidden="1" customWidth="1"/>
    <col min="11264" max="11264" width="17.90625" customWidth="1"/>
    <col min="11265" max="11265" width="4.6328125" customWidth="1"/>
    <col min="11266" max="11266" width="34.453125" customWidth="1"/>
    <col min="11267" max="11267" width="12.453125" customWidth="1"/>
    <col min="11268" max="11268" width="12.6328125" customWidth="1"/>
    <col min="11269" max="11269" width="13.453125" customWidth="1"/>
    <col min="11270" max="11270" width="10.08984375" customWidth="1"/>
    <col min="11271" max="11272" width="10.453125" customWidth="1"/>
    <col min="11273" max="11273" width="14" customWidth="1"/>
    <col min="11274" max="11274" width="22.08984375" customWidth="1"/>
    <col min="11275" max="11275" width="12.08984375" customWidth="1"/>
    <col min="11519" max="11519" width="0" hidden="1" customWidth="1"/>
    <col min="11520" max="11520" width="17.90625" customWidth="1"/>
    <col min="11521" max="11521" width="4.6328125" customWidth="1"/>
    <col min="11522" max="11522" width="34.453125" customWidth="1"/>
    <col min="11523" max="11523" width="12.453125" customWidth="1"/>
    <col min="11524" max="11524" width="12.6328125" customWidth="1"/>
    <col min="11525" max="11525" width="13.453125" customWidth="1"/>
    <col min="11526" max="11526" width="10.08984375" customWidth="1"/>
    <col min="11527" max="11528" width="10.453125" customWidth="1"/>
    <col min="11529" max="11529" width="14" customWidth="1"/>
    <col min="11530" max="11530" width="22.08984375" customWidth="1"/>
    <col min="11531" max="11531" width="12.08984375" customWidth="1"/>
    <col min="11775" max="11775" width="0" hidden="1" customWidth="1"/>
    <col min="11776" max="11776" width="17.90625" customWidth="1"/>
    <col min="11777" max="11777" width="4.6328125" customWidth="1"/>
    <col min="11778" max="11778" width="34.453125" customWidth="1"/>
    <col min="11779" max="11779" width="12.453125" customWidth="1"/>
    <col min="11780" max="11780" width="12.6328125" customWidth="1"/>
    <col min="11781" max="11781" width="13.453125" customWidth="1"/>
    <col min="11782" max="11782" width="10.08984375" customWidth="1"/>
    <col min="11783" max="11784" width="10.453125" customWidth="1"/>
    <col min="11785" max="11785" width="14" customWidth="1"/>
    <col min="11786" max="11786" width="22.08984375" customWidth="1"/>
    <col min="11787" max="11787" width="12.08984375" customWidth="1"/>
    <col min="12031" max="12031" width="0" hidden="1" customWidth="1"/>
    <col min="12032" max="12032" width="17.90625" customWidth="1"/>
    <col min="12033" max="12033" width="4.6328125" customWidth="1"/>
    <col min="12034" max="12034" width="34.453125" customWidth="1"/>
    <col min="12035" max="12035" width="12.453125" customWidth="1"/>
    <col min="12036" max="12036" width="12.6328125" customWidth="1"/>
    <col min="12037" max="12037" width="13.453125" customWidth="1"/>
    <col min="12038" max="12038" width="10.08984375" customWidth="1"/>
    <col min="12039" max="12040" width="10.453125" customWidth="1"/>
    <col min="12041" max="12041" width="14" customWidth="1"/>
    <col min="12042" max="12042" width="22.08984375" customWidth="1"/>
    <col min="12043" max="12043" width="12.08984375" customWidth="1"/>
    <col min="12287" max="12287" width="0" hidden="1" customWidth="1"/>
    <col min="12288" max="12288" width="17.90625" customWidth="1"/>
    <col min="12289" max="12289" width="4.6328125" customWidth="1"/>
    <col min="12290" max="12290" width="34.453125" customWidth="1"/>
    <col min="12291" max="12291" width="12.453125" customWidth="1"/>
    <col min="12292" max="12292" width="12.6328125" customWidth="1"/>
    <col min="12293" max="12293" width="13.453125" customWidth="1"/>
    <col min="12294" max="12294" width="10.08984375" customWidth="1"/>
    <col min="12295" max="12296" width="10.453125" customWidth="1"/>
    <col min="12297" max="12297" width="14" customWidth="1"/>
    <col min="12298" max="12298" width="22.08984375" customWidth="1"/>
    <col min="12299" max="12299" width="12.08984375" customWidth="1"/>
    <col min="12543" max="12543" width="0" hidden="1" customWidth="1"/>
    <col min="12544" max="12544" width="17.90625" customWidth="1"/>
    <col min="12545" max="12545" width="4.6328125" customWidth="1"/>
    <col min="12546" max="12546" width="34.453125" customWidth="1"/>
    <col min="12547" max="12547" width="12.453125" customWidth="1"/>
    <col min="12548" max="12548" width="12.6328125" customWidth="1"/>
    <col min="12549" max="12549" width="13.453125" customWidth="1"/>
    <col min="12550" max="12550" width="10.08984375" customWidth="1"/>
    <col min="12551" max="12552" width="10.453125" customWidth="1"/>
    <col min="12553" max="12553" width="14" customWidth="1"/>
    <col min="12554" max="12554" width="22.08984375" customWidth="1"/>
    <col min="12555" max="12555" width="12.08984375" customWidth="1"/>
    <col min="12799" max="12799" width="0" hidden="1" customWidth="1"/>
    <col min="12800" max="12800" width="17.90625" customWidth="1"/>
    <col min="12801" max="12801" width="4.6328125" customWidth="1"/>
    <col min="12802" max="12802" width="34.453125" customWidth="1"/>
    <col min="12803" max="12803" width="12.453125" customWidth="1"/>
    <col min="12804" max="12804" width="12.6328125" customWidth="1"/>
    <col min="12805" max="12805" width="13.453125" customWidth="1"/>
    <col min="12806" max="12806" width="10.08984375" customWidth="1"/>
    <col min="12807" max="12808" width="10.453125" customWidth="1"/>
    <col min="12809" max="12809" width="14" customWidth="1"/>
    <col min="12810" max="12810" width="22.08984375" customWidth="1"/>
    <col min="12811" max="12811" width="12.08984375" customWidth="1"/>
    <col min="13055" max="13055" width="0" hidden="1" customWidth="1"/>
    <col min="13056" max="13056" width="17.90625" customWidth="1"/>
    <col min="13057" max="13057" width="4.6328125" customWidth="1"/>
    <col min="13058" max="13058" width="34.453125" customWidth="1"/>
    <col min="13059" max="13059" width="12.453125" customWidth="1"/>
    <col min="13060" max="13060" width="12.6328125" customWidth="1"/>
    <col min="13061" max="13061" width="13.453125" customWidth="1"/>
    <col min="13062" max="13062" width="10.08984375" customWidth="1"/>
    <col min="13063" max="13064" width="10.453125" customWidth="1"/>
    <col min="13065" max="13065" width="14" customWidth="1"/>
    <col min="13066" max="13066" width="22.08984375" customWidth="1"/>
    <col min="13067" max="13067" width="12.08984375" customWidth="1"/>
    <col min="13311" max="13311" width="0" hidden="1" customWidth="1"/>
    <col min="13312" max="13312" width="17.90625" customWidth="1"/>
    <col min="13313" max="13313" width="4.6328125" customWidth="1"/>
    <col min="13314" max="13314" width="34.453125" customWidth="1"/>
    <col min="13315" max="13315" width="12.453125" customWidth="1"/>
    <col min="13316" max="13316" width="12.6328125" customWidth="1"/>
    <col min="13317" max="13317" width="13.453125" customWidth="1"/>
    <col min="13318" max="13318" width="10.08984375" customWidth="1"/>
    <col min="13319" max="13320" width="10.453125" customWidth="1"/>
    <col min="13321" max="13321" width="14" customWidth="1"/>
    <col min="13322" max="13322" width="22.08984375" customWidth="1"/>
    <col min="13323" max="13323" width="12.08984375" customWidth="1"/>
    <col min="13567" max="13567" width="0" hidden="1" customWidth="1"/>
    <col min="13568" max="13568" width="17.90625" customWidth="1"/>
    <col min="13569" max="13569" width="4.6328125" customWidth="1"/>
    <col min="13570" max="13570" width="34.453125" customWidth="1"/>
    <col min="13571" max="13571" width="12.453125" customWidth="1"/>
    <col min="13572" max="13572" width="12.6328125" customWidth="1"/>
    <col min="13573" max="13573" width="13.453125" customWidth="1"/>
    <col min="13574" max="13574" width="10.08984375" customWidth="1"/>
    <col min="13575" max="13576" width="10.453125" customWidth="1"/>
    <col min="13577" max="13577" width="14" customWidth="1"/>
    <col min="13578" max="13578" width="22.08984375" customWidth="1"/>
    <col min="13579" max="13579" width="12.08984375" customWidth="1"/>
    <col min="13823" max="13823" width="0" hidden="1" customWidth="1"/>
    <col min="13824" max="13824" width="17.90625" customWidth="1"/>
    <col min="13825" max="13825" width="4.6328125" customWidth="1"/>
    <col min="13826" max="13826" width="34.453125" customWidth="1"/>
    <col min="13827" max="13827" width="12.453125" customWidth="1"/>
    <col min="13828" max="13828" width="12.6328125" customWidth="1"/>
    <col min="13829" max="13829" width="13.453125" customWidth="1"/>
    <col min="13830" max="13830" width="10.08984375" customWidth="1"/>
    <col min="13831" max="13832" width="10.453125" customWidth="1"/>
    <col min="13833" max="13833" width="14" customWidth="1"/>
    <col min="13834" max="13834" width="22.08984375" customWidth="1"/>
    <col min="13835" max="13835" width="12.08984375" customWidth="1"/>
    <col min="14079" max="14079" width="0" hidden="1" customWidth="1"/>
    <col min="14080" max="14080" width="17.90625" customWidth="1"/>
    <col min="14081" max="14081" width="4.6328125" customWidth="1"/>
    <col min="14082" max="14082" width="34.453125" customWidth="1"/>
    <col min="14083" max="14083" width="12.453125" customWidth="1"/>
    <col min="14084" max="14084" width="12.6328125" customWidth="1"/>
    <col min="14085" max="14085" width="13.453125" customWidth="1"/>
    <col min="14086" max="14086" width="10.08984375" customWidth="1"/>
    <col min="14087" max="14088" width="10.453125" customWidth="1"/>
    <col min="14089" max="14089" width="14" customWidth="1"/>
    <col min="14090" max="14090" width="22.08984375" customWidth="1"/>
    <col min="14091" max="14091" width="12.08984375" customWidth="1"/>
    <col min="14335" max="14335" width="0" hidden="1" customWidth="1"/>
    <col min="14336" max="14336" width="17.90625" customWidth="1"/>
    <col min="14337" max="14337" width="4.6328125" customWidth="1"/>
    <col min="14338" max="14338" width="34.453125" customWidth="1"/>
    <col min="14339" max="14339" width="12.453125" customWidth="1"/>
    <col min="14340" max="14340" width="12.6328125" customWidth="1"/>
    <col min="14341" max="14341" width="13.453125" customWidth="1"/>
    <col min="14342" max="14342" width="10.08984375" customWidth="1"/>
    <col min="14343" max="14344" width="10.453125" customWidth="1"/>
    <col min="14345" max="14345" width="14" customWidth="1"/>
    <col min="14346" max="14346" width="22.08984375" customWidth="1"/>
    <col min="14347" max="14347" width="12.08984375" customWidth="1"/>
    <col min="14591" max="14591" width="0" hidden="1" customWidth="1"/>
    <col min="14592" max="14592" width="17.90625" customWidth="1"/>
    <col min="14593" max="14593" width="4.6328125" customWidth="1"/>
    <col min="14594" max="14594" width="34.453125" customWidth="1"/>
    <col min="14595" max="14595" width="12.453125" customWidth="1"/>
    <col min="14596" max="14596" width="12.6328125" customWidth="1"/>
    <col min="14597" max="14597" width="13.453125" customWidth="1"/>
    <col min="14598" max="14598" width="10.08984375" customWidth="1"/>
    <col min="14599" max="14600" width="10.453125" customWidth="1"/>
    <col min="14601" max="14601" width="14" customWidth="1"/>
    <col min="14602" max="14602" width="22.08984375" customWidth="1"/>
    <col min="14603" max="14603" width="12.08984375" customWidth="1"/>
    <col min="14847" max="14847" width="0" hidden="1" customWidth="1"/>
    <col min="14848" max="14848" width="17.90625" customWidth="1"/>
    <col min="14849" max="14849" width="4.6328125" customWidth="1"/>
    <col min="14850" max="14850" width="34.453125" customWidth="1"/>
    <col min="14851" max="14851" width="12.453125" customWidth="1"/>
    <col min="14852" max="14852" width="12.6328125" customWidth="1"/>
    <col min="14853" max="14853" width="13.453125" customWidth="1"/>
    <col min="14854" max="14854" width="10.08984375" customWidth="1"/>
    <col min="14855" max="14856" width="10.453125" customWidth="1"/>
    <col min="14857" max="14857" width="14" customWidth="1"/>
    <col min="14858" max="14858" width="22.08984375" customWidth="1"/>
    <col min="14859" max="14859" width="12.08984375" customWidth="1"/>
    <col min="15103" max="15103" width="0" hidden="1" customWidth="1"/>
    <col min="15104" max="15104" width="17.90625" customWidth="1"/>
    <col min="15105" max="15105" width="4.6328125" customWidth="1"/>
    <col min="15106" max="15106" width="34.453125" customWidth="1"/>
    <col min="15107" max="15107" width="12.453125" customWidth="1"/>
    <col min="15108" max="15108" width="12.6328125" customWidth="1"/>
    <col min="15109" max="15109" width="13.453125" customWidth="1"/>
    <col min="15110" max="15110" width="10.08984375" customWidth="1"/>
    <col min="15111" max="15112" width="10.453125" customWidth="1"/>
    <col min="15113" max="15113" width="14" customWidth="1"/>
    <col min="15114" max="15114" width="22.08984375" customWidth="1"/>
    <col min="15115" max="15115" width="12.08984375" customWidth="1"/>
    <col min="15359" max="15359" width="0" hidden="1" customWidth="1"/>
    <col min="15360" max="15360" width="17.90625" customWidth="1"/>
    <col min="15361" max="15361" width="4.6328125" customWidth="1"/>
    <col min="15362" max="15362" width="34.453125" customWidth="1"/>
    <col min="15363" max="15363" width="12.453125" customWidth="1"/>
    <col min="15364" max="15364" width="12.6328125" customWidth="1"/>
    <col min="15365" max="15365" width="13.453125" customWidth="1"/>
    <col min="15366" max="15366" width="10.08984375" customWidth="1"/>
    <col min="15367" max="15368" width="10.453125" customWidth="1"/>
    <col min="15369" max="15369" width="14" customWidth="1"/>
    <col min="15370" max="15370" width="22.08984375" customWidth="1"/>
    <col min="15371" max="15371" width="12.08984375" customWidth="1"/>
    <col min="15615" max="15615" width="0" hidden="1" customWidth="1"/>
    <col min="15616" max="15616" width="17.90625" customWidth="1"/>
    <col min="15617" max="15617" width="4.6328125" customWidth="1"/>
    <col min="15618" max="15618" width="34.453125" customWidth="1"/>
    <col min="15619" max="15619" width="12.453125" customWidth="1"/>
    <col min="15620" max="15620" width="12.6328125" customWidth="1"/>
    <col min="15621" max="15621" width="13.453125" customWidth="1"/>
    <col min="15622" max="15622" width="10.08984375" customWidth="1"/>
    <col min="15623" max="15624" width="10.453125" customWidth="1"/>
    <col min="15625" max="15625" width="14" customWidth="1"/>
    <col min="15626" max="15626" width="22.08984375" customWidth="1"/>
    <col min="15627" max="15627" width="12.08984375" customWidth="1"/>
    <col min="15871" max="15871" width="0" hidden="1" customWidth="1"/>
    <col min="15872" max="15872" width="17.90625" customWidth="1"/>
    <col min="15873" max="15873" width="4.6328125" customWidth="1"/>
    <col min="15874" max="15874" width="34.453125" customWidth="1"/>
    <col min="15875" max="15875" width="12.453125" customWidth="1"/>
    <col min="15876" max="15876" width="12.6328125" customWidth="1"/>
    <col min="15877" max="15877" width="13.453125" customWidth="1"/>
    <col min="15878" max="15878" width="10.08984375" customWidth="1"/>
    <col min="15879" max="15880" width="10.453125" customWidth="1"/>
    <col min="15881" max="15881" width="14" customWidth="1"/>
    <col min="15882" max="15882" width="22.08984375" customWidth="1"/>
    <col min="15883" max="15883" width="12.08984375" customWidth="1"/>
    <col min="16127" max="16127" width="0" hidden="1" customWidth="1"/>
    <col min="16128" max="16128" width="17.90625" customWidth="1"/>
    <col min="16129" max="16129" width="4.6328125" customWidth="1"/>
    <col min="16130" max="16130" width="34.453125" customWidth="1"/>
    <col min="16131" max="16131" width="12.453125" customWidth="1"/>
    <col min="16132" max="16132" width="12.6328125" customWidth="1"/>
    <col min="16133" max="16133" width="13.453125" customWidth="1"/>
    <col min="16134" max="16134" width="10.08984375" customWidth="1"/>
    <col min="16135" max="16136" width="10.453125" customWidth="1"/>
    <col min="16137" max="16137" width="14" customWidth="1"/>
    <col min="16138" max="16138" width="22.08984375" customWidth="1"/>
    <col min="16139" max="16139" width="12.08984375" customWidth="1"/>
  </cols>
  <sheetData>
    <row r="1" spans="2:11" ht="15" thickBot="1" x14ac:dyDescent="0.4"/>
    <row r="2" spans="2:11" ht="15" thickBot="1" x14ac:dyDescent="0.4">
      <c r="J2" s="27" t="s">
        <v>28</v>
      </c>
    </row>
    <row r="3" spans="2:11" ht="12.75" customHeight="1" thickBot="1" x14ac:dyDescent="0.4">
      <c r="I3" s="43" t="s">
        <v>29</v>
      </c>
      <c r="J3" s="28">
        <v>301017</v>
      </c>
    </row>
    <row r="4" spans="2:11" ht="26.25" customHeight="1" thickBot="1" x14ac:dyDescent="0.4">
      <c r="B4" s="83" t="s">
        <v>101</v>
      </c>
      <c r="C4" s="84"/>
      <c r="D4" s="84"/>
      <c r="E4" s="84"/>
      <c r="F4" s="84"/>
      <c r="G4" s="84"/>
      <c r="H4" s="84"/>
      <c r="I4" s="84"/>
      <c r="J4" s="28"/>
    </row>
    <row r="5" spans="2:11" x14ac:dyDescent="0.35">
      <c r="B5" s="85" t="s">
        <v>30</v>
      </c>
      <c r="C5" s="86"/>
      <c r="D5" s="86"/>
      <c r="E5" s="86"/>
      <c r="F5" s="86"/>
      <c r="G5" s="86"/>
      <c r="H5" s="86"/>
      <c r="I5" s="86"/>
    </row>
    <row r="6" spans="2:11" ht="15" thickBot="1" x14ac:dyDescent="0.4"/>
    <row r="7" spans="2:11" ht="26.5" thickBot="1" x14ac:dyDescent="0.4">
      <c r="E7" s="27" t="s">
        <v>31</v>
      </c>
      <c r="F7" s="29" t="s">
        <v>32</v>
      </c>
    </row>
    <row r="8" spans="2:11" ht="15" thickBot="1" x14ac:dyDescent="0.4">
      <c r="B8" s="87" t="s">
        <v>33</v>
      </c>
      <c r="C8" s="88"/>
      <c r="D8" s="89"/>
      <c r="E8" s="28"/>
      <c r="F8" s="30"/>
      <c r="G8" s="90" t="s">
        <v>34</v>
      </c>
      <c r="H8" s="88"/>
    </row>
    <row r="10" spans="2:11" x14ac:dyDescent="0.35">
      <c r="G10" s="97" t="s">
        <v>102</v>
      </c>
      <c r="H10" s="98"/>
      <c r="I10" s="98"/>
    </row>
    <row r="12" spans="2:11" x14ac:dyDescent="0.35">
      <c r="B12" s="31" t="s">
        <v>121</v>
      </c>
      <c r="C12" s="31"/>
      <c r="D12" s="31"/>
      <c r="G12" s="97" t="s">
        <v>122</v>
      </c>
      <c r="H12" s="98"/>
    </row>
    <row r="13" spans="2:11" ht="15" thickBot="1" x14ac:dyDescent="0.4"/>
    <row r="14" spans="2:11" ht="75" customHeight="1" x14ac:dyDescent="0.35">
      <c r="B14" s="99" t="s">
        <v>35</v>
      </c>
      <c r="C14" s="100"/>
      <c r="D14" s="91" t="s">
        <v>36</v>
      </c>
      <c r="E14" s="91" t="s">
        <v>37</v>
      </c>
      <c r="F14" s="91" t="s">
        <v>38</v>
      </c>
      <c r="G14" s="105" t="s">
        <v>46</v>
      </c>
      <c r="H14" s="106" t="s">
        <v>39</v>
      </c>
      <c r="I14" s="105" t="s">
        <v>40</v>
      </c>
      <c r="J14" s="91" t="s">
        <v>47</v>
      </c>
      <c r="K14" s="91" t="s">
        <v>41</v>
      </c>
    </row>
    <row r="15" spans="2:11" ht="13.5" customHeight="1" thickBot="1" x14ac:dyDescent="0.4">
      <c r="B15" s="101"/>
      <c r="C15" s="102"/>
      <c r="D15" s="94"/>
      <c r="E15" s="103"/>
      <c r="F15" s="92"/>
      <c r="G15" s="92"/>
      <c r="H15" s="92"/>
      <c r="I15" s="92"/>
      <c r="J15" s="92"/>
      <c r="K15" s="94"/>
    </row>
    <row r="16" spans="2:11" ht="13.5" customHeight="1" thickBot="1" x14ac:dyDescent="0.4">
      <c r="B16" s="28" t="s">
        <v>42</v>
      </c>
      <c r="C16" s="32" t="s">
        <v>43</v>
      </c>
      <c r="D16" s="95"/>
      <c r="E16" s="104"/>
      <c r="F16" s="93"/>
      <c r="G16" s="93"/>
      <c r="H16" s="93"/>
      <c r="I16" s="93"/>
      <c r="J16" s="93"/>
      <c r="K16" s="95"/>
    </row>
    <row r="17" spans="2:11" ht="15" thickBot="1" x14ac:dyDescent="0.4">
      <c r="B17" s="28">
        <v>1</v>
      </c>
      <c r="C17" s="32">
        <v>2</v>
      </c>
      <c r="D17" s="32">
        <v>3</v>
      </c>
      <c r="E17" s="32">
        <v>4</v>
      </c>
      <c r="F17" s="32">
        <v>5</v>
      </c>
      <c r="G17" s="27">
        <v>6</v>
      </c>
      <c r="H17" s="27">
        <v>7</v>
      </c>
      <c r="I17" s="27">
        <v>8</v>
      </c>
      <c r="J17" s="27">
        <v>11</v>
      </c>
      <c r="K17" s="27">
        <v>12</v>
      </c>
    </row>
    <row r="18" spans="2:11" ht="16" thickBot="1" x14ac:dyDescent="0.4">
      <c r="B18" s="28"/>
      <c r="C18" s="32"/>
      <c r="D18" s="1" t="s">
        <v>26</v>
      </c>
      <c r="E18" s="11">
        <v>0</v>
      </c>
      <c r="F18" s="18">
        <v>0</v>
      </c>
      <c r="G18" s="34">
        <f>E18*F18</f>
        <v>0</v>
      </c>
      <c r="H18" s="35">
        <v>20</v>
      </c>
      <c r="I18" s="34">
        <f t="shared" ref="I18:I19" si="0">G18*H18%</f>
        <v>0</v>
      </c>
      <c r="J18" s="34">
        <f t="shared" ref="J18:J19" si="1">G18+I18</f>
        <v>0</v>
      </c>
      <c r="K18" s="36"/>
    </row>
    <row r="19" spans="2:11" ht="16" thickBot="1" x14ac:dyDescent="0.4">
      <c r="B19" s="28"/>
      <c r="C19" s="32"/>
      <c r="D19" s="1" t="s">
        <v>1</v>
      </c>
      <c r="E19" s="11">
        <v>0</v>
      </c>
      <c r="F19" s="18">
        <v>0</v>
      </c>
      <c r="G19" s="34">
        <f>E19*F19</f>
        <v>0</v>
      </c>
      <c r="H19" s="35">
        <v>20</v>
      </c>
      <c r="I19" s="34">
        <f t="shared" si="0"/>
        <v>0</v>
      </c>
      <c r="J19" s="34">
        <f t="shared" si="1"/>
        <v>0</v>
      </c>
      <c r="K19" s="36"/>
    </row>
    <row r="20" spans="2:11" ht="28.5" thickBot="1" x14ac:dyDescent="0.4">
      <c r="B20" s="28"/>
      <c r="C20" s="32"/>
      <c r="D20" s="37" t="s">
        <v>45</v>
      </c>
      <c r="E20" s="33">
        <v>0.18</v>
      </c>
      <c r="F20" s="34">
        <v>14446</v>
      </c>
      <c r="G20" s="34">
        <v>468.05</v>
      </c>
      <c r="H20" s="35">
        <v>20</v>
      </c>
      <c r="I20" s="34">
        <f>G20*H20%</f>
        <v>93.610000000000014</v>
      </c>
      <c r="J20" s="34">
        <f>G20+I20</f>
        <v>561.66000000000008</v>
      </c>
      <c r="K20" s="36"/>
    </row>
    <row r="21" spans="2:11" ht="16" thickBot="1" x14ac:dyDescent="0.4">
      <c r="B21" s="28"/>
      <c r="C21" s="32"/>
      <c r="D21" s="1" t="s">
        <v>27</v>
      </c>
      <c r="E21" s="11">
        <v>0</v>
      </c>
      <c r="F21" s="34">
        <v>0</v>
      </c>
      <c r="G21" s="34">
        <f>E21*F21</f>
        <v>0</v>
      </c>
      <c r="H21" s="35">
        <v>20</v>
      </c>
      <c r="I21" s="34">
        <f t="shared" ref="I21" si="2">G21*H21%</f>
        <v>0</v>
      </c>
      <c r="J21" s="34">
        <f t="shared" ref="J21" si="3">G21+I21</f>
        <v>0</v>
      </c>
      <c r="K21" s="36"/>
    </row>
    <row r="22" spans="2:11" ht="15" thickBot="1" x14ac:dyDescent="0.4">
      <c r="B22" s="28"/>
      <c r="C22" s="32"/>
      <c r="D22" s="38" t="s">
        <v>44</v>
      </c>
      <c r="E22" s="39">
        <f>SUM(E18:E21)</f>
        <v>0.18</v>
      </c>
      <c r="F22" s="40"/>
      <c r="G22" s="40">
        <f>SUM(G18:G21)</f>
        <v>468.05</v>
      </c>
      <c r="H22" s="41"/>
      <c r="I22" s="40">
        <f>SUM(I18:I21)</f>
        <v>93.610000000000014</v>
      </c>
      <c r="J22" s="40">
        <f>SUM(J18:J21)</f>
        <v>561.66000000000008</v>
      </c>
      <c r="K22" s="36"/>
    </row>
    <row r="23" spans="2:11" ht="15" x14ac:dyDescent="0.35">
      <c r="B23" s="42"/>
    </row>
    <row r="24" spans="2:11" ht="33" customHeight="1" x14ac:dyDescent="0.35">
      <c r="C24" s="96" t="s">
        <v>86</v>
      </c>
      <c r="D24" s="96"/>
      <c r="E24" s="96"/>
      <c r="F24" s="96"/>
      <c r="G24" s="96"/>
      <c r="H24" s="96"/>
      <c r="I24" s="96"/>
    </row>
    <row r="25" spans="2:11" ht="30.75" customHeight="1" x14ac:dyDescent="0.35">
      <c r="C25" s="96" t="s">
        <v>87</v>
      </c>
      <c r="D25" s="96"/>
      <c r="E25" s="96"/>
      <c r="F25" s="96"/>
      <c r="G25" s="96"/>
      <c r="H25" s="96"/>
      <c r="I25" s="96"/>
    </row>
  </sheetData>
  <mergeCells count="17">
    <mergeCell ref="K14:K16"/>
    <mergeCell ref="C24:I24"/>
    <mergeCell ref="C25:I25"/>
    <mergeCell ref="G10:I10"/>
    <mergeCell ref="G12:H12"/>
    <mergeCell ref="B14:C15"/>
    <mergeCell ref="D14:D16"/>
    <mergeCell ref="E14:E16"/>
    <mergeCell ref="F14:F16"/>
    <mergeCell ref="G14:G16"/>
    <mergeCell ref="H14:H16"/>
    <mergeCell ref="I14:I16"/>
    <mergeCell ref="B4:I4"/>
    <mergeCell ref="B5:I5"/>
    <mergeCell ref="B8:D8"/>
    <mergeCell ref="G8:H8"/>
    <mergeCell ref="J14:J16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zoomScaleNormal="100" zoomScaleSheetLayoutView="100" workbookViewId="0">
      <selection activeCell="A5" sqref="A5:H5"/>
    </sheetView>
  </sheetViews>
  <sheetFormatPr defaultColWidth="9.08984375" defaultRowHeight="15.5" x14ac:dyDescent="0.35"/>
  <cols>
    <col min="1" max="1" width="40.453125" style="5" customWidth="1"/>
    <col min="2" max="2" width="15.36328125" style="10" customWidth="1"/>
    <col min="3" max="3" width="20.54296875" style="5" customWidth="1"/>
    <col min="4" max="4" width="15.6328125" style="5" customWidth="1"/>
    <col min="5" max="5" width="17.36328125" style="5" customWidth="1"/>
    <col min="6" max="6" width="17.08984375" style="3" customWidth="1"/>
    <col min="7" max="7" width="16.453125" style="5" customWidth="1"/>
    <col min="8" max="8" width="18.6328125" style="5" customWidth="1"/>
    <col min="9" max="16384" width="9.08984375" style="5"/>
  </cols>
  <sheetData>
    <row r="1" spans="1:9" x14ac:dyDescent="0.35">
      <c r="A1" s="119" t="s">
        <v>5</v>
      </c>
      <c r="B1" s="119"/>
      <c r="C1" s="120"/>
      <c r="D1" s="120"/>
      <c r="E1" s="120"/>
      <c r="F1" s="120"/>
      <c r="G1" s="120"/>
      <c r="H1" s="120"/>
      <c r="I1" s="4"/>
    </row>
    <row r="2" spans="1:9" ht="19.5" customHeight="1" x14ac:dyDescent="0.35">
      <c r="A2" s="119" t="s">
        <v>4</v>
      </c>
      <c r="B2" s="119"/>
      <c r="C2" s="120"/>
      <c r="D2" s="120"/>
      <c r="E2" s="120"/>
      <c r="F2" s="120"/>
      <c r="G2" s="120"/>
      <c r="H2" s="120"/>
      <c r="I2" s="4"/>
    </row>
    <row r="3" spans="1:9" ht="15.75" customHeight="1" x14ac:dyDescent="0.35">
      <c r="A3" s="121" t="s">
        <v>131</v>
      </c>
      <c r="B3" s="122"/>
      <c r="C3" s="122"/>
      <c r="D3" s="122"/>
      <c r="E3" s="122"/>
      <c r="F3" s="122"/>
      <c r="G3" s="122"/>
      <c r="H3" s="122"/>
    </row>
    <row r="5" spans="1:9" ht="15.75" customHeight="1" x14ac:dyDescent="0.35">
      <c r="A5" s="119" t="s">
        <v>132</v>
      </c>
      <c r="B5" s="120"/>
      <c r="C5" s="120"/>
      <c r="D5" s="120"/>
      <c r="E5" s="120"/>
      <c r="F5" s="120"/>
      <c r="G5" s="120"/>
      <c r="H5" s="120"/>
    </row>
    <row r="7" spans="1:9" s="10" customFormat="1" x14ac:dyDescent="0.35">
      <c r="A7" s="17" t="s">
        <v>12</v>
      </c>
      <c r="B7" s="9">
        <v>4</v>
      </c>
      <c r="C7" s="123" t="s">
        <v>124</v>
      </c>
      <c r="D7" s="125"/>
      <c r="E7" s="125"/>
      <c r="F7" s="125"/>
      <c r="G7" s="125"/>
      <c r="H7" s="125"/>
    </row>
    <row r="8" spans="1:9" s="10" customFormat="1" x14ac:dyDescent="0.35">
      <c r="A8" s="17" t="s">
        <v>13</v>
      </c>
      <c r="B8" s="9"/>
      <c r="C8" s="123" t="s">
        <v>128</v>
      </c>
      <c r="D8" s="124"/>
      <c r="E8" s="124"/>
      <c r="F8" s="124"/>
      <c r="G8" s="124"/>
      <c r="H8" s="124"/>
    </row>
    <row r="9" spans="1:9" s="10" customFormat="1" x14ac:dyDescent="0.35">
      <c r="A9" s="17" t="s">
        <v>14</v>
      </c>
      <c r="B9" s="9" t="s">
        <v>108</v>
      </c>
      <c r="F9" s="3"/>
    </row>
    <row r="10" spans="1:9" s="10" customFormat="1" x14ac:dyDescent="0.35">
      <c r="A10" s="17" t="s">
        <v>51</v>
      </c>
      <c r="B10" s="9" t="s">
        <v>105</v>
      </c>
      <c r="C10" s="20" t="s">
        <v>106</v>
      </c>
      <c r="F10" s="3"/>
    </row>
    <row r="11" spans="1:9" s="10" customFormat="1" x14ac:dyDescent="0.35">
      <c r="F11" s="3"/>
    </row>
    <row r="12" spans="1:9" ht="24" customHeight="1" x14ac:dyDescent="0.35">
      <c r="A12" s="116" t="s">
        <v>8</v>
      </c>
      <c r="B12" s="110"/>
      <c r="C12" s="110"/>
      <c r="D12" s="110"/>
      <c r="E12" s="110"/>
      <c r="F12" s="110"/>
      <c r="G12" s="110"/>
      <c r="H12" s="77"/>
    </row>
    <row r="13" spans="1:9" ht="21.75" customHeight="1" x14ac:dyDescent="0.35">
      <c r="A13" s="107" t="s">
        <v>88</v>
      </c>
      <c r="B13" s="110"/>
      <c r="C13" s="110"/>
      <c r="D13" s="110"/>
      <c r="E13" s="110"/>
      <c r="F13" s="110"/>
      <c r="G13" s="111"/>
      <c r="H13" s="60"/>
    </row>
    <row r="14" spans="1:9" ht="94.5" customHeight="1" x14ac:dyDescent="0.35">
      <c r="A14" s="6" t="s">
        <v>0</v>
      </c>
      <c r="B14" s="22" t="s">
        <v>18</v>
      </c>
      <c r="C14" s="6" t="s">
        <v>6</v>
      </c>
      <c r="D14" s="6" t="s">
        <v>90</v>
      </c>
      <c r="E14" s="7" t="s">
        <v>7</v>
      </c>
      <c r="F14" s="13" t="s">
        <v>123</v>
      </c>
      <c r="G14" s="13" t="s">
        <v>92</v>
      </c>
      <c r="H14" s="64"/>
    </row>
    <row r="15" spans="1:9" s="15" customFormat="1" ht="25.5" customHeight="1" x14ac:dyDescent="0.35">
      <c r="A15" s="14">
        <v>1</v>
      </c>
      <c r="B15" s="14">
        <v>2</v>
      </c>
      <c r="C15" s="14" t="s">
        <v>126</v>
      </c>
      <c r="D15" s="14" t="s">
        <v>125</v>
      </c>
      <c r="E15" s="14">
        <v>5</v>
      </c>
      <c r="F15" s="14" t="s">
        <v>91</v>
      </c>
      <c r="G15" s="14" t="s">
        <v>104</v>
      </c>
      <c r="H15" s="74"/>
    </row>
    <row r="16" spans="1:9" ht="64.5" customHeight="1" x14ac:dyDescent="0.35">
      <c r="A16" s="82" t="s">
        <v>130</v>
      </c>
      <c r="B16" s="22">
        <v>0.18</v>
      </c>
      <c r="C16" s="2">
        <v>18000</v>
      </c>
      <c r="D16" s="21">
        <v>12</v>
      </c>
      <c r="E16" s="21">
        <v>10</v>
      </c>
      <c r="F16" s="2">
        <v>150</v>
      </c>
      <c r="G16" s="2">
        <f>F16/3</f>
        <v>50</v>
      </c>
      <c r="H16" s="59"/>
    </row>
    <row r="17" spans="1:8" s="10" customFormat="1" ht="20.25" customHeight="1" x14ac:dyDescent="0.35">
      <c r="A17" s="107" t="s">
        <v>17</v>
      </c>
      <c r="B17" s="108"/>
      <c r="C17" s="110"/>
      <c r="D17" s="110"/>
      <c r="E17" s="23" t="s">
        <v>16</v>
      </c>
      <c r="F17" s="8">
        <f>F16*30.2%</f>
        <v>45.3</v>
      </c>
      <c r="G17" s="8">
        <f>G16*30.2%</f>
        <v>15.1</v>
      </c>
      <c r="H17" s="75"/>
    </row>
    <row r="18" spans="1:8" s="10" customFormat="1" ht="24" customHeight="1" x14ac:dyDescent="0.35">
      <c r="A18" s="112" t="s">
        <v>89</v>
      </c>
      <c r="B18" s="110"/>
      <c r="C18" s="110"/>
      <c r="D18" s="110"/>
      <c r="E18" s="110"/>
      <c r="F18" s="78">
        <f>SUM(F16:F17)</f>
        <v>195.3</v>
      </c>
      <c r="G18" s="78">
        <f>SUM(G16:G17)</f>
        <v>65.099999999999994</v>
      </c>
      <c r="H18" s="76"/>
    </row>
    <row r="19" spans="1:8" ht="28.5" customHeight="1" x14ac:dyDescent="0.35">
      <c r="A19" s="107" t="s">
        <v>96</v>
      </c>
      <c r="B19" s="108"/>
      <c r="C19" s="109"/>
      <c r="D19" s="109"/>
      <c r="E19" s="109"/>
      <c r="F19" s="110"/>
      <c r="G19" s="110"/>
      <c r="H19" s="111"/>
    </row>
    <row r="20" spans="1:8" ht="78.75" customHeight="1" x14ac:dyDescent="0.35">
      <c r="A20" s="11" t="s">
        <v>9</v>
      </c>
      <c r="B20" s="11" t="s">
        <v>24</v>
      </c>
      <c r="C20" s="11" t="s">
        <v>21</v>
      </c>
      <c r="D20" s="11" t="s">
        <v>10</v>
      </c>
      <c r="E20" s="11" t="s">
        <v>25</v>
      </c>
      <c r="F20" s="11" t="s">
        <v>23</v>
      </c>
      <c r="G20" s="12" t="s">
        <v>11</v>
      </c>
      <c r="H20" s="11" t="s">
        <v>82</v>
      </c>
    </row>
    <row r="21" spans="1:8" ht="26.25" customHeight="1" x14ac:dyDescent="0.35">
      <c r="A21" s="14">
        <v>1</v>
      </c>
      <c r="B21" s="14">
        <v>2</v>
      </c>
      <c r="C21" s="14">
        <v>3</v>
      </c>
      <c r="D21" s="14">
        <v>4</v>
      </c>
      <c r="E21" s="14">
        <v>5</v>
      </c>
      <c r="F21" s="14" t="s">
        <v>22</v>
      </c>
      <c r="G21" s="25">
        <v>6</v>
      </c>
      <c r="H21" s="24" t="s">
        <v>83</v>
      </c>
    </row>
    <row r="22" spans="1:8" x14ac:dyDescent="0.35">
      <c r="A22" s="1" t="s">
        <v>20</v>
      </c>
      <c r="B22" s="11" t="s">
        <v>19</v>
      </c>
      <c r="C22" s="18">
        <v>800</v>
      </c>
      <c r="D22" s="2">
        <v>800</v>
      </c>
      <c r="E22" s="16">
        <v>7</v>
      </c>
      <c r="F22" s="2">
        <f>D22/E22</f>
        <v>114.28571428571429</v>
      </c>
      <c r="G22" s="26">
        <v>4</v>
      </c>
      <c r="H22" s="2">
        <f>F22/G22/2</f>
        <v>14.285714285714286</v>
      </c>
    </row>
    <row r="23" spans="1:8" x14ac:dyDescent="0.35">
      <c r="A23" s="1"/>
      <c r="B23" s="11"/>
      <c r="C23" s="18"/>
      <c r="D23" s="2"/>
      <c r="E23" s="16"/>
      <c r="F23" s="2"/>
      <c r="G23" s="26"/>
      <c r="H23" s="2"/>
    </row>
    <row r="24" spans="1:8" ht="24" customHeight="1" x14ac:dyDescent="0.35">
      <c r="A24" s="112" t="s">
        <v>2</v>
      </c>
      <c r="B24" s="113"/>
      <c r="C24" s="114"/>
      <c r="D24" s="114"/>
      <c r="E24" s="114"/>
      <c r="F24" s="114"/>
      <c r="G24" s="115"/>
      <c r="H24" s="19">
        <f>SUM(H22:H23)</f>
        <v>14.285714285714286</v>
      </c>
    </row>
    <row r="25" spans="1:8" ht="22.5" customHeight="1" x14ac:dyDescent="0.35">
      <c r="A25" s="116" t="s">
        <v>15</v>
      </c>
      <c r="B25" s="117"/>
      <c r="C25" s="117"/>
      <c r="D25" s="117"/>
      <c r="E25" s="118"/>
      <c r="F25" s="65"/>
      <c r="G25" s="65"/>
      <c r="H25" s="66"/>
    </row>
    <row r="26" spans="1:8" x14ac:dyDescent="0.35">
      <c r="A26" s="128" t="s">
        <v>3</v>
      </c>
      <c r="B26" s="110"/>
      <c r="C26" s="110"/>
      <c r="D26" s="110"/>
      <c r="E26" s="110"/>
      <c r="F26" s="62"/>
      <c r="G26" s="63"/>
      <c r="H26" s="63"/>
    </row>
    <row r="27" spans="1:8" x14ac:dyDescent="0.35">
      <c r="A27" s="107" t="s">
        <v>64</v>
      </c>
      <c r="B27" s="110"/>
      <c r="C27" s="110"/>
      <c r="D27" s="110"/>
      <c r="E27" s="110"/>
      <c r="F27" s="60"/>
      <c r="G27" s="61"/>
      <c r="H27" s="61"/>
    </row>
    <row r="28" spans="1:8" ht="62" x14ac:dyDescent="0.35">
      <c r="A28" s="48" t="s">
        <v>117</v>
      </c>
      <c r="B28" s="48" t="s">
        <v>48</v>
      </c>
      <c r="C28" s="48" t="s">
        <v>49</v>
      </c>
      <c r="D28" s="48" t="s">
        <v>50</v>
      </c>
      <c r="E28" s="48" t="s">
        <v>52</v>
      </c>
      <c r="F28" s="13" t="s">
        <v>54</v>
      </c>
      <c r="G28" s="11" t="s">
        <v>53</v>
      </c>
      <c r="H28" s="49"/>
    </row>
    <row r="29" spans="1:8" ht="42.75" customHeight="1" x14ac:dyDescent="0.35">
      <c r="A29" s="14">
        <v>1</v>
      </c>
      <c r="B29" s="14">
        <v>2</v>
      </c>
      <c r="C29" s="14">
        <v>3</v>
      </c>
      <c r="D29" s="14">
        <v>4</v>
      </c>
      <c r="E29" s="14">
        <v>5</v>
      </c>
      <c r="F29" s="14">
        <v>6</v>
      </c>
      <c r="G29" s="14">
        <v>7</v>
      </c>
      <c r="H29" s="49"/>
    </row>
    <row r="30" spans="1:8" ht="17.5" x14ac:dyDescent="0.35">
      <c r="A30" s="11" t="s">
        <v>109</v>
      </c>
      <c r="B30" s="11"/>
      <c r="C30" s="11"/>
      <c r="D30" s="11"/>
      <c r="E30" s="11"/>
      <c r="F30" s="2">
        <v>9.77</v>
      </c>
      <c r="G30" s="52">
        <v>1.47</v>
      </c>
      <c r="H30" s="64"/>
    </row>
    <row r="31" spans="1:8" x14ac:dyDescent="0.35">
      <c r="A31" s="107" t="s">
        <v>62</v>
      </c>
      <c r="B31" s="110"/>
      <c r="C31" s="110"/>
      <c r="D31" s="110"/>
      <c r="E31" s="110"/>
      <c r="F31" s="110"/>
      <c r="G31" s="110"/>
      <c r="H31" s="60"/>
    </row>
    <row r="32" spans="1:8" ht="46.5" x14ac:dyDescent="0.35">
      <c r="A32" s="11" t="s">
        <v>55</v>
      </c>
      <c r="B32" s="11" t="s">
        <v>56</v>
      </c>
      <c r="C32" s="11" t="s">
        <v>49</v>
      </c>
      <c r="D32" s="11" t="s">
        <v>111</v>
      </c>
      <c r="E32" s="11" t="s">
        <v>59</v>
      </c>
      <c r="F32" s="13" t="s">
        <v>60</v>
      </c>
      <c r="G32" s="11" t="s">
        <v>118</v>
      </c>
      <c r="H32" s="64"/>
    </row>
    <row r="33" spans="1:8" ht="26" x14ac:dyDescent="0.35">
      <c r="A33" s="14">
        <v>1</v>
      </c>
      <c r="B33" s="14">
        <v>2</v>
      </c>
      <c r="C33" s="14">
        <v>3</v>
      </c>
      <c r="D33" s="14">
        <v>4</v>
      </c>
      <c r="E33" s="14" t="s">
        <v>110</v>
      </c>
      <c r="F33" s="14">
        <v>6</v>
      </c>
      <c r="G33" s="14" t="s">
        <v>61</v>
      </c>
      <c r="H33" s="64"/>
    </row>
    <row r="34" spans="1:8" x14ac:dyDescent="0.35">
      <c r="A34" s="1" t="s">
        <v>57</v>
      </c>
      <c r="B34" s="11">
        <v>6</v>
      </c>
      <c r="C34" s="11">
        <v>0</v>
      </c>
      <c r="D34" s="11">
        <v>0</v>
      </c>
      <c r="E34" s="51" t="s">
        <v>119</v>
      </c>
      <c r="F34" s="2">
        <v>37.25</v>
      </c>
      <c r="G34" s="8">
        <v>0.22</v>
      </c>
      <c r="H34" s="64"/>
    </row>
    <row r="35" spans="1:8" x14ac:dyDescent="0.35">
      <c r="A35" s="1" t="s">
        <v>58</v>
      </c>
      <c r="B35" s="11">
        <v>6</v>
      </c>
      <c r="C35" s="11">
        <v>0</v>
      </c>
      <c r="D35" s="11">
        <v>0</v>
      </c>
      <c r="E35" s="51" t="s">
        <v>119</v>
      </c>
      <c r="F35" s="2">
        <v>37.25</v>
      </c>
      <c r="G35" s="8">
        <v>0.22</v>
      </c>
      <c r="H35" s="64"/>
    </row>
    <row r="36" spans="1:8" x14ac:dyDescent="0.35">
      <c r="A36" s="1"/>
      <c r="B36" s="11"/>
      <c r="C36" s="11"/>
      <c r="D36" s="11"/>
      <c r="E36" s="51"/>
      <c r="F36" s="2"/>
      <c r="G36" s="8"/>
      <c r="H36" s="64"/>
    </row>
    <row r="37" spans="1:8" x14ac:dyDescent="0.35">
      <c r="A37" s="129" t="s">
        <v>63</v>
      </c>
      <c r="B37" s="130"/>
      <c r="C37" s="130"/>
      <c r="D37" s="131"/>
      <c r="E37" s="51" t="s">
        <v>120</v>
      </c>
      <c r="F37" s="2">
        <v>26.63</v>
      </c>
      <c r="G37" s="8">
        <v>0.32</v>
      </c>
      <c r="H37" s="64"/>
    </row>
    <row r="38" spans="1:8" ht="18.5" x14ac:dyDescent="0.35">
      <c r="A38" s="132" t="s">
        <v>2</v>
      </c>
      <c r="B38" s="132"/>
      <c r="C38" s="133"/>
      <c r="D38" s="134"/>
      <c r="E38" s="134"/>
      <c r="F38" s="134"/>
      <c r="G38" s="52">
        <v>0.76</v>
      </c>
      <c r="H38" s="64"/>
    </row>
    <row r="39" spans="1:8" x14ac:dyDescent="0.35">
      <c r="A39" s="44" t="s">
        <v>65</v>
      </c>
      <c r="B39" s="45"/>
      <c r="C39" s="47"/>
      <c r="D39" s="47"/>
      <c r="E39" s="47"/>
      <c r="F39" s="46"/>
      <c r="G39" s="81"/>
      <c r="H39" s="60"/>
    </row>
    <row r="40" spans="1:8" ht="77.5" x14ac:dyDescent="0.35">
      <c r="A40" s="48" t="s">
        <v>66</v>
      </c>
      <c r="B40" s="48" t="s">
        <v>113</v>
      </c>
      <c r="C40" s="48" t="s">
        <v>115</v>
      </c>
      <c r="D40" s="48" t="s">
        <v>67</v>
      </c>
      <c r="E40" s="48" t="s">
        <v>114</v>
      </c>
      <c r="F40" s="5" t="s">
        <v>98</v>
      </c>
      <c r="G40" s="50" t="s">
        <v>54</v>
      </c>
      <c r="H40" s="11" t="s">
        <v>53</v>
      </c>
    </row>
    <row r="41" spans="1:8" ht="26" x14ac:dyDescent="0.35">
      <c r="A41" s="14" t="s">
        <v>112</v>
      </c>
      <c r="B41" s="14">
        <v>2</v>
      </c>
      <c r="C41" s="14" t="s">
        <v>97</v>
      </c>
      <c r="D41" s="14">
        <v>4</v>
      </c>
      <c r="E41" s="14">
        <v>5</v>
      </c>
      <c r="F41" s="14" t="s">
        <v>99</v>
      </c>
      <c r="G41" s="14">
        <v>7</v>
      </c>
      <c r="H41" s="14" t="s">
        <v>100</v>
      </c>
    </row>
    <row r="42" spans="1:8" ht="17.5" x14ac:dyDescent="0.35">
      <c r="A42" s="11">
        <v>1050.6500000000001</v>
      </c>
      <c r="B42" s="11">
        <v>198</v>
      </c>
      <c r="C42" s="5">
        <f>B42*24</f>
        <v>4752</v>
      </c>
      <c r="D42" s="11">
        <v>5531.8</v>
      </c>
      <c r="E42" s="11" t="s">
        <v>116</v>
      </c>
      <c r="F42" s="80">
        <v>3.9968000000000001E-5</v>
      </c>
      <c r="G42" s="2">
        <v>2223.2399999999998</v>
      </c>
      <c r="H42" s="52">
        <v>4.95</v>
      </c>
    </row>
    <row r="43" spans="1:8" x14ac:dyDescent="0.35">
      <c r="A43" s="128" t="s">
        <v>68</v>
      </c>
      <c r="B43" s="135"/>
      <c r="C43" s="136"/>
      <c r="D43" s="136"/>
      <c r="E43" s="136"/>
      <c r="F43" s="137"/>
      <c r="G43" s="137"/>
      <c r="H43" s="138"/>
    </row>
    <row r="44" spans="1:8" ht="62" x14ac:dyDescent="0.35">
      <c r="A44" s="11" t="s">
        <v>9</v>
      </c>
      <c r="B44" s="11" t="s">
        <v>24</v>
      </c>
      <c r="C44" s="11" t="s">
        <v>21</v>
      </c>
      <c r="D44" s="11" t="s">
        <v>10</v>
      </c>
      <c r="E44" s="11" t="s">
        <v>25</v>
      </c>
      <c r="F44" s="11" t="s">
        <v>23</v>
      </c>
      <c r="G44" s="12" t="s">
        <v>11</v>
      </c>
      <c r="H44" s="11" t="s">
        <v>84</v>
      </c>
    </row>
    <row r="45" spans="1:8" ht="26" x14ac:dyDescent="0.35">
      <c r="A45" s="14">
        <v>1</v>
      </c>
      <c r="B45" s="14">
        <v>2</v>
      </c>
      <c r="C45" s="14">
        <v>3</v>
      </c>
      <c r="D45" s="14">
        <v>4</v>
      </c>
      <c r="E45" s="14">
        <v>5</v>
      </c>
      <c r="F45" s="14" t="s">
        <v>22</v>
      </c>
      <c r="G45" s="25">
        <v>6</v>
      </c>
      <c r="H45" s="24" t="s">
        <v>129</v>
      </c>
    </row>
    <row r="46" spans="1:8" ht="31" x14ac:dyDescent="0.35">
      <c r="A46" s="1" t="s">
        <v>69</v>
      </c>
      <c r="B46" s="11" t="s">
        <v>19</v>
      </c>
      <c r="C46" s="18">
        <v>375.9</v>
      </c>
      <c r="D46" s="2">
        <v>375.9</v>
      </c>
      <c r="E46" s="16">
        <v>7</v>
      </c>
      <c r="F46" s="2">
        <f>D46/E46</f>
        <v>53.699999999999996</v>
      </c>
      <c r="G46" s="26">
        <v>4</v>
      </c>
      <c r="H46" s="2">
        <f>F46/G46</f>
        <v>13.424999999999999</v>
      </c>
    </row>
    <row r="47" spans="1:8" x14ac:dyDescent="0.35">
      <c r="A47" s="1"/>
      <c r="B47" s="11"/>
      <c r="C47" s="18"/>
      <c r="D47" s="2"/>
      <c r="E47" s="16"/>
      <c r="F47" s="2"/>
      <c r="G47" s="26"/>
      <c r="H47" s="2"/>
    </row>
    <row r="48" spans="1:8" ht="18.5" x14ac:dyDescent="0.35">
      <c r="A48" s="126" t="s">
        <v>2</v>
      </c>
      <c r="B48" s="127"/>
      <c r="C48" s="114"/>
      <c r="D48" s="114"/>
      <c r="E48" s="114"/>
      <c r="F48" s="114"/>
      <c r="G48" s="115"/>
      <c r="H48" s="79">
        <f>SUM(H46:H47)</f>
        <v>13.424999999999999</v>
      </c>
    </row>
  </sheetData>
  <mergeCells count="20">
    <mergeCell ref="A48:G48"/>
    <mergeCell ref="A26:E26"/>
    <mergeCell ref="A27:E27"/>
    <mergeCell ref="A31:G31"/>
    <mergeCell ref="A37:D37"/>
    <mergeCell ref="A38:F38"/>
    <mergeCell ref="A43:H43"/>
    <mergeCell ref="A19:H19"/>
    <mergeCell ref="A24:G24"/>
    <mergeCell ref="A25:E25"/>
    <mergeCell ref="A17:D17"/>
    <mergeCell ref="A1:H1"/>
    <mergeCell ref="A2:H2"/>
    <mergeCell ref="A5:H5"/>
    <mergeCell ref="A3:H3"/>
    <mergeCell ref="C8:H8"/>
    <mergeCell ref="C7:H7"/>
    <mergeCell ref="A13:G13"/>
    <mergeCell ref="A12:G12"/>
    <mergeCell ref="A18:E18"/>
  </mergeCells>
  <pageMargins left="0.7" right="0.7" top="0.75" bottom="0.75" header="0.3" footer="0.3"/>
  <pageSetup paperSize="9" scale="73" orientation="landscape" r:id="rId1"/>
  <rowBreaks count="2" manualBreakCount="2">
    <brk id="24" max="7" man="1"/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view="pageBreakPreview" topLeftCell="A4" zoomScaleNormal="100" zoomScaleSheetLayoutView="100" workbookViewId="0">
      <selection activeCell="C18" sqref="C18"/>
    </sheetView>
  </sheetViews>
  <sheetFormatPr defaultColWidth="9.08984375" defaultRowHeight="15.5" x14ac:dyDescent="0.35"/>
  <cols>
    <col min="1" max="1" width="4.54296875" style="56" customWidth="1"/>
    <col min="2" max="2" width="57.90625" style="58" customWidth="1"/>
    <col min="3" max="3" width="16" style="69" customWidth="1"/>
    <col min="4" max="16384" width="9.08984375" style="53"/>
  </cols>
  <sheetData>
    <row r="2" spans="1:3" x14ac:dyDescent="0.35">
      <c r="A2" s="142" t="s">
        <v>70</v>
      </c>
      <c r="B2" s="143"/>
      <c r="C2" s="143"/>
    </row>
    <row r="3" spans="1:3" x14ac:dyDescent="0.35">
      <c r="A3" s="142" t="s">
        <v>95</v>
      </c>
      <c r="B3" s="143"/>
      <c r="C3" s="143"/>
    </row>
    <row r="4" spans="1:3" x14ac:dyDescent="0.35">
      <c r="A4" s="142" t="s">
        <v>94</v>
      </c>
      <c r="B4" s="143"/>
      <c r="C4" s="143"/>
    </row>
    <row r="6" spans="1:3" ht="36" customHeight="1" x14ac:dyDescent="0.35">
      <c r="A6" s="54" t="s">
        <v>71</v>
      </c>
      <c r="B6" s="54" t="s">
        <v>72</v>
      </c>
      <c r="C6" s="67" t="s">
        <v>73</v>
      </c>
    </row>
    <row r="7" spans="1:3" ht="19.5" customHeight="1" x14ac:dyDescent="0.35">
      <c r="A7" s="139" t="s">
        <v>78</v>
      </c>
      <c r="B7" s="140"/>
      <c r="C7" s="141"/>
    </row>
    <row r="8" spans="1:3" x14ac:dyDescent="0.35">
      <c r="A8" s="55">
        <v>1</v>
      </c>
      <c r="B8" s="57" t="s">
        <v>74</v>
      </c>
      <c r="C8" s="68">
        <v>50</v>
      </c>
    </row>
    <row r="9" spans="1:3" x14ac:dyDescent="0.35">
      <c r="A9" s="55">
        <v>2</v>
      </c>
      <c r="B9" s="57" t="s">
        <v>75</v>
      </c>
      <c r="C9" s="68">
        <v>15.1</v>
      </c>
    </row>
    <row r="10" spans="1:3" x14ac:dyDescent="0.35">
      <c r="A10" s="55">
        <v>3</v>
      </c>
      <c r="B10" s="57" t="s">
        <v>76</v>
      </c>
      <c r="C10" s="68">
        <v>14.29</v>
      </c>
    </row>
    <row r="11" spans="1:3" ht="31" x14ac:dyDescent="0.35">
      <c r="A11" s="55">
        <v>4</v>
      </c>
      <c r="B11" s="57" t="s">
        <v>77</v>
      </c>
      <c r="C11" s="68">
        <v>0</v>
      </c>
    </row>
    <row r="12" spans="1:3" x14ac:dyDescent="0.35">
      <c r="A12" s="55"/>
      <c r="B12" s="70" t="s">
        <v>2</v>
      </c>
      <c r="C12" s="71">
        <f>SUM(C8:C11)</f>
        <v>79.389999999999986</v>
      </c>
    </row>
    <row r="13" spans="1:3" x14ac:dyDescent="0.35">
      <c r="A13" s="139" t="s">
        <v>79</v>
      </c>
      <c r="B13" s="140"/>
      <c r="C13" s="141"/>
    </row>
    <row r="14" spans="1:3" x14ac:dyDescent="0.35">
      <c r="A14" s="55">
        <v>1</v>
      </c>
      <c r="B14" s="57" t="s">
        <v>74</v>
      </c>
      <c r="C14" s="68">
        <v>0</v>
      </c>
    </row>
    <row r="15" spans="1:3" x14ac:dyDescent="0.35">
      <c r="A15" s="55">
        <v>2</v>
      </c>
      <c r="B15" s="57" t="s">
        <v>75</v>
      </c>
      <c r="C15" s="68">
        <v>0</v>
      </c>
    </row>
    <row r="16" spans="1:3" x14ac:dyDescent="0.35">
      <c r="A16" s="55">
        <v>3</v>
      </c>
      <c r="B16" s="57" t="s">
        <v>93</v>
      </c>
      <c r="C16" s="68">
        <v>7.18</v>
      </c>
    </row>
    <row r="17" spans="1:3" ht="27.65" customHeight="1" x14ac:dyDescent="0.35">
      <c r="A17" s="55">
        <v>4</v>
      </c>
      <c r="B17" s="57" t="s">
        <v>107</v>
      </c>
      <c r="C17" s="68">
        <v>13.43</v>
      </c>
    </row>
    <row r="18" spans="1:3" ht="31" x14ac:dyDescent="0.35">
      <c r="A18" s="55">
        <v>5</v>
      </c>
      <c r="B18" s="57" t="s">
        <v>77</v>
      </c>
      <c r="C18" s="68">
        <v>0</v>
      </c>
    </row>
    <row r="19" spans="1:3" x14ac:dyDescent="0.35">
      <c r="A19" s="55"/>
      <c r="B19" s="70" t="s">
        <v>2</v>
      </c>
      <c r="C19" s="71">
        <f>SUM(C14:C18)</f>
        <v>20.61</v>
      </c>
    </row>
    <row r="20" spans="1:3" x14ac:dyDescent="0.35">
      <c r="A20" s="55"/>
      <c r="B20" s="72" t="s">
        <v>85</v>
      </c>
      <c r="C20" s="73">
        <f>C12+C19</f>
        <v>99.999999999999986</v>
      </c>
    </row>
    <row r="21" spans="1:3" x14ac:dyDescent="0.35">
      <c r="A21" s="55"/>
      <c r="B21" s="57"/>
      <c r="C21" s="68"/>
    </row>
    <row r="22" spans="1:3" ht="20.25" customHeight="1" x14ac:dyDescent="0.35">
      <c r="A22" s="55"/>
      <c r="B22" s="57" t="s">
        <v>103</v>
      </c>
      <c r="C22" s="68">
        <f>C20*150%</f>
        <v>149.99999999999997</v>
      </c>
    </row>
    <row r="23" spans="1:3" x14ac:dyDescent="0.35">
      <c r="A23" s="55"/>
      <c r="B23" s="57" t="s">
        <v>80</v>
      </c>
      <c r="C23" s="68">
        <f>C22*2</f>
        <v>299.99999999999994</v>
      </c>
    </row>
    <row r="24" spans="1:3" x14ac:dyDescent="0.35">
      <c r="A24" s="55"/>
      <c r="B24" s="72" t="s">
        <v>81</v>
      </c>
      <c r="C24" s="73">
        <f>C22*3</f>
        <v>449.99999999999989</v>
      </c>
    </row>
    <row r="25" spans="1:3" ht="42.65" customHeight="1" x14ac:dyDescent="0.35">
      <c r="A25" s="55"/>
      <c r="B25" s="57"/>
      <c r="C25" s="73"/>
    </row>
    <row r="26" spans="1:3" ht="24.65" customHeight="1" x14ac:dyDescent="0.35">
      <c r="A26" s="55"/>
      <c r="B26" s="57" t="s">
        <v>127</v>
      </c>
      <c r="C26" s="68"/>
    </row>
  </sheetData>
  <mergeCells count="5">
    <mergeCell ref="A7:C7"/>
    <mergeCell ref="A13:C13"/>
    <mergeCell ref="A2:C2"/>
    <mergeCell ref="A3:C3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штатное расписание</vt:lpstr>
      <vt:lpstr>калькуляция</vt:lpstr>
      <vt:lpstr>расчет стоимости  1 занятия</vt:lpstr>
      <vt:lpstr>калькуляция!Область_печати</vt:lpstr>
      <vt:lpstr>'штатное расписание'!Область_печати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2024-09-19T13:59:22Z</dcterms:modified>
</cp:coreProperties>
</file>